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15" tabRatio="829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1'!$5:$5</definedName>
    <definedName name="_xlnm.Print_Titles" localSheetId="2">'приложение 3'!$6:$6</definedName>
    <definedName name="_xlnm.Print_Area" localSheetId="0">'приложение 1'!$A$1:$F$18</definedName>
    <definedName name="_xlnm.Print_Area" localSheetId="1">'приложение 2'!$A$1:$G$56</definedName>
    <definedName name="_xlnm.Print_Area" localSheetId="2">'приложение 3'!$A$1:$L$54</definedName>
    <definedName name="_xlnm.Print_Area" localSheetId="3">'приложение 4'!$A$1:$J$13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D9" authorId="0">
      <text>
        <r>
          <rPr>
            <sz val="10"/>
            <rFont val="Arial"/>
            <family val="2"/>
          </rPr>
          <t>20,9</t>
        </r>
      </text>
    </comment>
    <comment ref="G9" authorId="0">
      <text>
        <r>
          <rPr>
            <sz val="10"/>
            <rFont val="Arial"/>
            <family val="2"/>
          </rPr>
          <t>не согласовано</t>
        </r>
      </text>
    </comment>
  </commentList>
</comments>
</file>

<file path=xl/sharedStrings.xml><?xml version="1.0" encoding="utf-8"?>
<sst xmlns="http://schemas.openxmlformats.org/spreadsheetml/2006/main" count="401" uniqueCount="129">
  <si>
    <t>1</t>
  </si>
  <si>
    <t>№</t>
  </si>
  <si>
    <t>Наименование мероприятия</t>
  </si>
  <si>
    <t>Сроки выполнения</t>
  </si>
  <si>
    <t>Содержание мероприятия</t>
  </si>
  <si>
    <t>Ожидаемые результаты</t>
  </si>
  <si>
    <t>Орган ответственный за исполнение</t>
  </si>
  <si>
    <t>Строительство теплосети, ВиК, канализации связи, электроснабжение, устройство улиц, тротуаров</t>
  </si>
  <si>
    <t>Наименование мероприятий</t>
  </si>
  <si>
    <t>2012-2013</t>
  </si>
  <si>
    <t>№ п/п</t>
  </si>
  <si>
    <t>Строительство инженерных коммуникаций и проездов в районе индивидуальных жилых застроек (в район ул.Саянская 2-я очередь)</t>
  </si>
  <si>
    <t>Строительство объектов коммунальной и транспортной инфраструктуры в целях малоэтажного жилищного строительства (строительство внешних инженерных сетей для малоэтажной блокированной застройки по ул.Царевского)</t>
  </si>
  <si>
    <t xml:space="preserve">ПРОГРАММНЫЕ МЕРОПРИЯТИЯ </t>
  </si>
  <si>
    <t>В том числе</t>
  </si>
  <si>
    <t>федеральный бюджет</t>
  </si>
  <si>
    <t>краевой бюджет</t>
  </si>
  <si>
    <t>местный бюджет</t>
  </si>
  <si>
    <t xml:space="preserve">2012 год    </t>
  </si>
  <si>
    <t>2013 год</t>
  </si>
  <si>
    <t>Строительство инженерных коммуникаций и проездов в районе индивидуальных жилой застройки (район ул.Саянская 2-я очередь)</t>
  </si>
  <si>
    <t>Строительство объектов коммунальной и транспортной инфраструктуры в целях малоэтажного жилищного строительства (строительство инженерных сетей для малоэтажной блокированной застройки по ул.Царевского)</t>
  </si>
  <si>
    <t>Мощность строительства</t>
  </si>
  <si>
    <t>Сметная стоимость строительства в ценах 2001 года, тыс.руб.</t>
  </si>
  <si>
    <t>Остаток сметной стоимость на начало года в ценах 2001 года, тыс.руб.</t>
  </si>
  <si>
    <t>Остаток сметной стоимости  на начало года в ценах соответ-свующих лет, тыс.руб.</t>
  </si>
  <si>
    <t xml:space="preserve">Объем финанси-рования - всего  </t>
  </si>
  <si>
    <t xml:space="preserve">краевой бюджет  </t>
  </si>
  <si>
    <t>муници-пальный  бюджет</t>
  </si>
  <si>
    <t>внебюд-жетные источники</t>
  </si>
  <si>
    <t>X</t>
  </si>
  <si>
    <t>2010 год</t>
  </si>
  <si>
    <t>2011 год</t>
  </si>
  <si>
    <t>2012 год</t>
  </si>
  <si>
    <t>ВСЕГО ПО ПРОГРАММЕ:</t>
  </si>
  <si>
    <t xml:space="preserve">2013 год    </t>
  </si>
  <si>
    <t>Наименование целей и показателей достижения целей (целевых ориентиров)</t>
  </si>
  <si>
    <t>Ед. изм.</t>
  </si>
  <si>
    <t>Предыдущие годы</t>
  </si>
  <si>
    <t>Среднесрочная перспектива</t>
  </si>
  <si>
    <t>2008 год</t>
  </si>
  <si>
    <t>2009 год</t>
  </si>
  <si>
    <t>МКУ «УКС», Управление градостроительства</t>
  </si>
  <si>
    <t>ЦЕЛЬ 1. Обеспечение доступности жилья для населения ЗАТО Железногорск за счет увеличения темпов роста (к уровню 2011 года) на 10 процентов объема строительства жилья</t>
  </si>
  <si>
    <t>Площадь застройки под строительство жилья, полностью обеспеченной коммунальной и транспортной инфраструктурой</t>
  </si>
  <si>
    <t>1. Обеспечение земельных участков коммунальной и транспортной инфраструктурой в целях малоэтажного жилищного строительства</t>
  </si>
  <si>
    <t>1.1.</t>
  </si>
  <si>
    <t>ЗАДАЧА 2.1. Строительства жилых домов, с целью предоставления жилых помещений по договорам социального найма гражданам, признанным в установленном порядке малоимущими</t>
  </si>
  <si>
    <t>1.1.1</t>
  </si>
  <si>
    <t>2.1.1</t>
  </si>
  <si>
    <t>Объем ввода жилых домов в целом по ЗАТО Железногорск</t>
  </si>
  <si>
    <t>Объем финанси-рования, всего</t>
  </si>
  <si>
    <t>ОБЪЕМЫ И ИСТОЧНИКИ ФИНАНСИРОВАНИЯ, тыс.руб.</t>
  </si>
  <si>
    <t>2.2.</t>
  </si>
  <si>
    <t>Объем ввода жилых домов социального найма</t>
  </si>
  <si>
    <t>2.1.</t>
  </si>
  <si>
    <t>федераль-ный бюджет</t>
  </si>
  <si>
    <t>Ввод в эксплуатацию 6600 кв.м жилья, обеспечение объектами инженерной и траспортной инфраструк-туры 44 индивидуальных жилых домов</t>
  </si>
  <si>
    <t>Приложение №1
к долгосрочной целевой программе "Строительство жилых домов и обеспечение жилищной застройки инфраструктурой" на 2012-2014 годы</t>
  </si>
  <si>
    <t>Строительство инженерных коммуникаций и проездов в районе индивидуальных жилых застроек (в район ул.Саянская 1-я очередь)</t>
  </si>
  <si>
    <t>1.2.</t>
  </si>
  <si>
    <t>Строительство инженерных коммуникаций и проездов в районе индивидуальной жилой застройки (район ветлечебницы)</t>
  </si>
  <si>
    <t>1.3.</t>
  </si>
  <si>
    <t>1.4.</t>
  </si>
  <si>
    <t>1.5.</t>
  </si>
  <si>
    <t>Строительство внутриквартальных инженерных сетей теплоснабжения, водопровода, канализации, электроснабжения и сетей связи, проездов МКР №5 северная часть</t>
  </si>
  <si>
    <t>1.6.</t>
  </si>
  <si>
    <t>2. Строительство жилых домов, с целью предоставления жилых помещений по договорам социального найма гражданам, 
признанным в установленном порядке малоимущими</t>
  </si>
  <si>
    <t>2014 год</t>
  </si>
  <si>
    <t>Приложение №2
к долгосрочной целевой программе "Строительство жилых домов и обеспечение жилищной застройки инфраструктурой"
на 2012-2014 годы</t>
  </si>
  <si>
    <t>ИТОГО ПО ПРОГРАММЕ:</t>
  </si>
  <si>
    <t>Строительство инженерных коммуникаций и проездов в районе индивидуальных жилой застройки (район ул.Саянская 1-я очередь)</t>
  </si>
  <si>
    <t xml:space="preserve">2014 год    </t>
  </si>
  <si>
    <t>Сроки строитель-ства</t>
  </si>
  <si>
    <t>Развитие и поддержка социальной и инженерной инфраструктуры (строительство внутриквартальных инженерных сетей теплоснабжения, водопровода, канализации, электроснабжения и сетей связи, проездов МКР №5 северная часть)</t>
  </si>
  <si>
    <t>Строительство многоквартирных жилых домов</t>
  </si>
  <si>
    <t xml:space="preserve">Ввод в эксплатацию
1111,0 кв.м жилья </t>
  </si>
  <si>
    <t>1. Обеспечение земельных участков коммунальной и транспортной инфраструктурой в целях малоэтажного и многоэтажногожилищного строительства</t>
  </si>
  <si>
    <t>2010-2012</t>
  </si>
  <si>
    <t>2009-2014</t>
  </si>
  <si>
    <t>2009-2013</t>
  </si>
  <si>
    <t>Ввод в эксплуатацию 13800,0 кв.м жилья, обеспечение объектами инженерной и траспортной инфраструктуры 72 индивидуальных жилых домов</t>
  </si>
  <si>
    <t>2013-2014</t>
  </si>
  <si>
    <t>Строительство 2-х жилых домов социального найма</t>
  </si>
  <si>
    <t>Строительство жилого дома социального найма</t>
  </si>
  <si>
    <t>Разработка проектно-сметной документации на строительство теплосети, ВиК, канализации связи, электроснабжение, устройство улиц, тротуаров</t>
  </si>
  <si>
    <t>Разработанная проектно-сметная документация на объекты коммунальной и транспортной инфраструктуры получившая положительное заключение государственной экспертизы</t>
  </si>
  <si>
    <t>Обеспечение жилыми помещениями 24 семей</t>
  </si>
  <si>
    <t>Обеспечение жилыми помещениями 60 семей</t>
  </si>
  <si>
    <t>Ввод в эксплуатацию 6300 кв.м жилья, обеспечение объектами инженерной и траспортной инфраструк-туры 42 индивидуальных жилых домов</t>
  </si>
  <si>
    <t>2012</t>
  </si>
  <si>
    <t>Строительство жилых домов по ул. Пушкина 22, ул. Пушкина 24</t>
  </si>
  <si>
    <t>Строительство жилого дома по ул. Пушкина 22, ул. Пушкина 24</t>
  </si>
  <si>
    <t>Ввод в эксплуатацию 10830,0 кв.м жилья, обеспе-чение объектами инжене-рной и траспортной инфра-структуры 57 индиви-дуальных жилых домов</t>
  </si>
  <si>
    <t>тыс. кв.м/год</t>
  </si>
  <si>
    <t>ЗАДАЧА 1.1. Обеспечение земельных участков коммунальной и транспортной инфраструктурой в целях малоэтажного и многоэтфжного жилищного строительства</t>
  </si>
  <si>
    <t>гектары/год</t>
  </si>
  <si>
    <r>
      <t>Ввод в эксплуатацию</t>
    </r>
    <r>
      <rPr>
        <sz val="10"/>
        <rFont val="Times New Roman"/>
        <family val="1"/>
      </rPr>
      <t xml:space="preserve"> 16579,1 </t>
    </r>
    <r>
      <rPr>
        <sz val="10"/>
        <color indexed="8"/>
        <rFont val="Times New Roman"/>
        <family val="1"/>
      </rPr>
      <t xml:space="preserve">кв.м жилья </t>
    </r>
  </si>
  <si>
    <t>кв.м/чел</t>
  </si>
  <si>
    <t>Обеспеченность жильем 
(общая площадь жилищного фонда, приходящаяся на 1 жителя (на конец года))</t>
  </si>
  <si>
    <t xml:space="preserve">Требуется разработка проектно-сметной документации.
Ввод в эксплуатацию 
2875,9 кв.м жилья </t>
  </si>
  <si>
    <t>Приложение №3
к долгосрочной целевой программе "Строительство жилых домов и обеспечение жилищной застройки инфраструктурой" на 2012-2014 годы</t>
  </si>
  <si>
    <t>1.7.</t>
  </si>
  <si>
    <t>2.3.</t>
  </si>
  <si>
    <t>1.8.</t>
  </si>
  <si>
    <t>Строительство многоквартирных жилых домов в IV квартале Первомайского района (жилые дома по проезду Поселковый 3, 5, ул.Калинина, 13 )</t>
  </si>
  <si>
    <t>Строительство внутриквартальных инженерных сетей теплоснабжения, водопровода, канализации, электроснабжения и сетей связи в границах улиц пр.Ленинградский, ул.60 лет ВЛКСМ, проездов Мира-Юбилейный</t>
  </si>
  <si>
    <t>Реконструкция инженерных коммуникаций северных кварталов (1-я очередь)</t>
  </si>
  <si>
    <t>Строительство линейных объектов для жилищной застройки в МКР № 7</t>
  </si>
  <si>
    <t xml:space="preserve">Реконструкция теплосети, ВиК, канализации связи, электроснабжение </t>
  </si>
  <si>
    <t>ПЕРЕЧЕНЬ ОБЪЕКТОВ КАПИТАЛЬНОГО СТРОИТЕЛЬСТВА, тыс.руб.</t>
  </si>
  <si>
    <t>Строительство линейных объектов для жилищной застройки МКР №7</t>
  </si>
  <si>
    <r>
      <t xml:space="preserve">Обеспечение объектами коммунальной и транспортной инфраструктуры 57 индивидуальных жилых домов на земельном участке площадью </t>
    </r>
    <r>
      <rPr>
        <u val="single"/>
        <sz val="10"/>
        <rFont val="Times New Roman"/>
        <family val="1"/>
      </rPr>
      <t>10,0</t>
    </r>
    <r>
      <rPr>
        <sz val="10"/>
        <rFont val="Times New Roman"/>
        <family val="1"/>
      </rPr>
      <t xml:space="preserve"> гектар (2012 год)</t>
    </r>
  </si>
  <si>
    <r>
      <t xml:space="preserve">Обеспечение объектами коммунальной и транспортной инфраструктуры 44 индивидуальных жилых домов на земельном участке площадью </t>
    </r>
    <r>
      <rPr>
        <u val="single"/>
        <sz val="10"/>
        <rFont val="Times New Roman"/>
        <family val="1"/>
      </rPr>
      <t>7,7</t>
    </r>
    <r>
      <rPr>
        <sz val="10"/>
        <rFont val="Times New Roman"/>
        <family val="1"/>
      </rPr>
      <t xml:space="preserve"> гектар (2012 год - 3,0 гектара; 2013 год - 4,7 гектара )</t>
    </r>
  </si>
  <si>
    <r>
      <t xml:space="preserve">Обеспечение объектами коммунальной и транспортной инфраструктуры 42 индивидуальных жилых домов на земельном участке площадью </t>
    </r>
    <r>
      <rPr>
        <u val="single"/>
        <sz val="10"/>
        <rFont val="Times New Roman"/>
        <family val="1"/>
      </rPr>
      <t>7,4</t>
    </r>
    <r>
      <rPr>
        <sz val="10"/>
        <rFont val="Times New Roman"/>
        <family val="1"/>
      </rPr>
      <t xml:space="preserve"> гектар (2012 год - 3,0 гектара; 2013 год - 4,4 гектара )</t>
    </r>
  </si>
  <si>
    <r>
      <t xml:space="preserve">Обеспечение объектами коммунальной и транспортной инфраструктуры 72 индивидуальных жилых домов на земельном участке площадью </t>
    </r>
    <r>
      <rPr>
        <u val="single"/>
        <sz val="10"/>
        <rFont val="Times New Roman"/>
        <family val="1"/>
      </rPr>
      <t>12,6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гектар (2012 год - 4,2 гектара; 2013 год - 4,2 гектара; 2014 год - 4,2 гектара )</t>
    </r>
  </si>
  <si>
    <r>
      <t xml:space="preserve">Обеспечение объектами коммунальной и транспортной инфраструктуры  многоквартирных жилых домов (5-ти стрящихся домов, 1-го введенного в эксплуатацию жилого дома) и  объектов общественного назначения на земельном участке площадью </t>
    </r>
    <r>
      <rPr>
        <u val="single"/>
        <sz val="10"/>
        <rFont val="Times New Roman"/>
        <family val="1"/>
      </rPr>
      <t xml:space="preserve">8,4 </t>
    </r>
    <r>
      <rPr>
        <sz val="10"/>
        <rFont val="Times New Roman"/>
        <family val="1"/>
      </rPr>
      <t>гектара (2012 год)</t>
    </r>
  </si>
  <si>
    <t>Реконстукция существующих объектов коммунальной инфраструктуры северных кварталов территории г.Железногорска для дальнейшего строительства многоквартирных жилых домов по ул. Пушкина 22, ул. Пушкина 24</t>
  </si>
  <si>
    <t>Ввод в эксплуатацию жилого дома социального найма по проезду Поселковый, 5</t>
  </si>
  <si>
    <t xml:space="preserve">
Ввод в эксплуатацию 
2875,9 кв.м жилья </t>
  </si>
  <si>
    <t>Гектары</t>
  </si>
  <si>
    <t>Итого</t>
  </si>
  <si>
    <r>
      <t xml:space="preserve">Обеспечение объектами коммунальной и транспортной инфраструктуры  многоквартирных жилых домов (1-го стрящегося дома, 6-ти планируемых к строительству домов) и  объектов соцкультбыта ( 2 детских сада, 1 школа - планируемых к строительству) на земельном участке площадью </t>
    </r>
    <r>
      <rPr>
        <u val="single"/>
        <sz val="10"/>
        <rFont val="Times New Roman"/>
        <family val="1"/>
      </rPr>
      <t>24,0</t>
    </r>
    <r>
      <rPr>
        <sz val="10"/>
        <rFont val="Times New Roman"/>
        <family val="1"/>
      </rPr>
      <t xml:space="preserve"> гектара (2012 год - 12,0 гектар; 2013 год - 12,0 гектара)</t>
    </r>
  </si>
  <si>
    <t>Приложение №4
к долгосрочной целевой программе "Строительство жилых домов и обеспечение жилищной застройки инфраструктурой" на 2012-2014 годы</t>
  </si>
  <si>
    <t xml:space="preserve">Целевые ориентиры программы </t>
  </si>
  <si>
    <r>
      <t xml:space="preserve">Приложение №1
к постановлению Администрации ЗАТО г.Железногорск от </t>
    </r>
    <r>
      <rPr>
        <u val="single"/>
        <sz val="10"/>
        <rFont val="Times New Roman"/>
        <family val="1"/>
      </rPr>
      <t>14.02.2012   №   270</t>
    </r>
  </si>
  <si>
    <r>
      <t xml:space="preserve">Приложение №2
к постановлению Администрации ЗАТО г.Железногорск от  </t>
    </r>
    <r>
      <rPr>
        <u val="single"/>
        <sz val="10"/>
        <rFont val="Times New Roman"/>
        <family val="1"/>
      </rPr>
      <t>14.02.2012  №  270</t>
    </r>
  </si>
  <si>
    <r>
      <t xml:space="preserve">Приложение №3
к постановлению Администрации ЗАТО г.Железногорск от  </t>
    </r>
    <r>
      <rPr>
        <u val="single"/>
        <sz val="10"/>
        <rFont val="Times New Roman"/>
        <family val="1"/>
      </rPr>
      <t xml:space="preserve"> 14.02. 2012  №  270</t>
    </r>
  </si>
  <si>
    <r>
      <t xml:space="preserve">Приложение №4
к постановлению Администрации ЗАТО г.Железногорск от   </t>
    </r>
    <r>
      <rPr>
        <u val="single"/>
        <sz val="10"/>
        <rFont val="Times New Roman"/>
        <family val="1"/>
      </rPr>
      <t>14.02.2012  №  270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</si>
</sst>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00_р_."/>
    <numFmt numFmtId="173" formatCode="#,##0.0_р_."/>
    <numFmt numFmtId="174" formatCode="#,##0.00_р_."/>
    <numFmt numFmtId="175" formatCode="_(* #,##0.00_);_(* \(#,##0.00\);_(* &quot;-&quot;??_);_(@_)"/>
    <numFmt numFmtId="176" formatCode="0.000"/>
    <numFmt numFmtId="177" formatCode="#,##0.0000"/>
    <numFmt numFmtId="178" formatCode="#,##0.00000"/>
    <numFmt numFmtId="179" formatCode="#,##0.000000"/>
    <numFmt numFmtId="180" formatCode="#,##0.0000_р_."/>
    <numFmt numFmtId="181" formatCode="#,##0.00000_р_."/>
    <numFmt numFmtId="182" formatCode="#,##0.000000_р_."/>
    <numFmt numFmtId="183" formatCode="0.00000"/>
    <numFmt numFmtId="184" formatCode="0.000000"/>
    <numFmt numFmtId="185" formatCode="0.0000"/>
    <numFmt numFmtId="186" formatCode="0.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10" borderId="10" xfId="0" applyNumberFormat="1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71" fontId="2" fillId="7" borderId="0" xfId="54" applyNumberFormat="1" applyFont="1" applyFill="1" applyAlignment="1">
      <alignment horizontal="center" vertical="center"/>
      <protection/>
    </xf>
    <xf numFmtId="171" fontId="2" fillId="7" borderId="0" xfId="0" applyNumberFormat="1" applyFont="1" applyFill="1" applyAlignment="1">
      <alignment horizontal="center" vertical="center"/>
    </xf>
    <xf numFmtId="16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173" fontId="3" fillId="13" borderId="10" xfId="0" applyNumberFormat="1" applyFont="1" applyFill="1" applyBorder="1" applyAlignment="1">
      <alignment horizontal="center" vertical="center" wrapText="1"/>
    </xf>
    <xf numFmtId="171" fontId="2" fillId="13" borderId="0" xfId="54" applyNumberFormat="1" applyFont="1" applyFill="1" applyAlignment="1">
      <alignment horizontal="center" vertical="center"/>
      <protection/>
    </xf>
    <xf numFmtId="164" fontId="3" fillId="13" borderId="0" xfId="0" applyNumberFormat="1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164" fontId="2" fillId="13" borderId="0" xfId="0" applyNumberFormat="1" applyFont="1" applyFill="1" applyBorder="1" applyAlignment="1">
      <alignment horizontal="center" vertical="center" wrapText="1"/>
    </xf>
    <xf numFmtId="171" fontId="2" fillId="1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71" fontId="5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6" fontId="9" fillId="1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6" fontId="3" fillId="5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6" fillId="5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72" fontId="3" fillId="1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172" fontId="2" fillId="13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73" fontId="2" fillId="13" borderId="10" xfId="54" applyNumberFormat="1" applyFont="1" applyFill="1" applyBorder="1" applyAlignment="1">
      <alignment horizontal="center" vertical="center" wrapText="1"/>
      <protection/>
    </xf>
    <xf numFmtId="173" fontId="5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72" fontId="3" fillId="10" borderId="12" xfId="0" applyNumberFormat="1" applyFont="1" applyFill="1" applyBorder="1" applyAlignment="1">
      <alignment horizontal="left" vertical="center" wrapText="1"/>
    </xf>
    <xf numFmtId="172" fontId="3" fillId="10" borderId="18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2" fontId="3" fillId="1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13" borderId="10" xfId="0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р. соц.-эк. разв.приложение №1 правлен. вариан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80" zoomScaleSheetLayoutView="80" zoomScalePageLayoutView="0" workbookViewId="0" topLeftCell="A1">
      <selection activeCell="H4" sqref="H4"/>
    </sheetView>
  </sheetViews>
  <sheetFormatPr defaultColWidth="9.00390625" defaultRowHeight="12.75"/>
  <cols>
    <col min="1" max="1" width="6.875" style="22" customWidth="1"/>
    <col min="2" max="2" width="39.875" style="23" customWidth="1"/>
    <col min="3" max="3" width="11.75390625" style="14" customWidth="1"/>
    <col min="4" max="4" width="29.00390625" style="14" customWidth="1"/>
    <col min="5" max="5" width="32.125" style="11" customWidth="1"/>
    <col min="6" max="6" width="21.875" style="11" customWidth="1"/>
    <col min="7" max="7" width="16.125" style="14" customWidth="1"/>
    <col min="8" max="16384" width="9.125" style="14" customWidth="1"/>
  </cols>
  <sheetData>
    <row r="1" spans="1:7" ht="60" customHeight="1">
      <c r="A1" s="21"/>
      <c r="E1" s="110" t="s">
        <v>125</v>
      </c>
      <c r="F1" s="110"/>
      <c r="G1" s="20"/>
    </row>
    <row r="2" spans="1:7" ht="60" customHeight="1">
      <c r="A2" s="21"/>
      <c r="E2" s="110" t="s">
        <v>58</v>
      </c>
      <c r="F2" s="110"/>
      <c r="G2" s="20"/>
    </row>
    <row r="3" spans="1:6" s="16" customFormat="1" ht="26.25" customHeight="1">
      <c r="A3" s="111" t="s">
        <v>13</v>
      </c>
      <c r="B3" s="111"/>
      <c r="C3" s="111"/>
      <c r="D3" s="111"/>
      <c r="E3" s="111"/>
      <c r="F3" s="111"/>
    </row>
    <row r="4" spans="1:6" ht="39.75" customHeight="1">
      <c r="A4" s="6" t="s">
        <v>10</v>
      </c>
      <c r="B4" s="1" t="s">
        <v>8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2.75">
      <c r="A5" s="6" t="s">
        <v>0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s="17" customFormat="1" ht="23.25" customHeight="1">
      <c r="A6" s="106" t="s">
        <v>77</v>
      </c>
      <c r="B6" s="106"/>
      <c r="C6" s="106"/>
      <c r="D6" s="106"/>
      <c r="E6" s="106"/>
      <c r="F6" s="106"/>
    </row>
    <row r="7" spans="1:6" s="17" customFormat="1" ht="90" customHeight="1">
      <c r="A7" s="6" t="s">
        <v>46</v>
      </c>
      <c r="B7" s="19" t="s">
        <v>12</v>
      </c>
      <c r="C7" s="1" t="s">
        <v>78</v>
      </c>
      <c r="D7" s="1" t="s">
        <v>7</v>
      </c>
      <c r="E7" s="4" t="s">
        <v>112</v>
      </c>
      <c r="F7" s="1" t="s">
        <v>42</v>
      </c>
    </row>
    <row r="8" spans="1:6" ht="96" customHeight="1">
      <c r="A8" s="6" t="s">
        <v>60</v>
      </c>
      <c r="B8" s="3" t="s">
        <v>59</v>
      </c>
      <c r="C8" s="1" t="s">
        <v>80</v>
      </c>
      <c r="D8" s="1" t="s">
        <v>7</v>
      </c>
      <c r="E8" s="4" t="s">
        <v>113</v>
      </c>
      <c r="F8" s="1" t="s">
        <v>42</v>
      </c>
    </row>
    <row r="9" spans="1:6" ht="96" customHeight="1">
      <c r="A9" s="6" t="s">
        <v>62</v>
      </c>
      <c r="B9" s="3" t="s">
        <v>11</v>
      </c>
      <c r="C9" s="1" t="s">
        <v>80</v>
      </c>
      <c r="D9" s="1" t="s">
        <v>7</v>
      </c>
      <c r="E9" s="4" t="s">
        <v>114</v>
      </c>
      <c r="F9" s="1" t="s">
        <v>42</v>
      </c>
    </row>
    <row r="10" spans="1:6" ht="97.5" customHeight="1">
      <c r="A10" s="6" t="s">
        <v>63</v>
      </c>
      <c r="B10" s="3" t="s">
        <v>61</v>
      </c>
      <c r="C10" s="1" t="s">
        <v>79</v>
      </c>
      <c r="D10" s="1" t="s">
        <v>7</v>
      </c>
      <c r="E10" s="4" t="s">
        <v>115</v>
      </c>
      <c r="F10" s="1" t="s">
        <v>42</v>
      </c>
    </row>
    <row r="11" spans="1:6" ht="135.75" customHeight="1">
      <c r="A11" s="6" t="s">
        <v>64</v>
      </c>
      <c r="B11" s="67" t="s">
        <v>74</v>
      </c>
      <c r="C11" s="1">
        <v>2012</v>
      </c>
      <c r="D11" s="1" t="s">
        <v>7</v>
      </c>
      <c r="E11" s="4" t="s">
        <v>122</v>
      </c>
      <c r="F11" s="1" t="s">
        <v>42</v>
      </c>
    </row>
    <row r="12" spans="1:6" ht="120" customHeight="1">
      <c r="A12" s="6" t="s">
        <v>66</v>
      </c>
      <c r="B12" s="67" t="s">
        <v>108</v>
      </c>
      <c r="C12" s="1">
        <v>2012</v>
      </c>
      <c r="D12" s="1" t="s">
        <v>85</v>
      </c>
      <c r="E12" s="4" t="s">
        <v>86</v>
      </c>
      <c r="F12" s="1" t="s">
        <v>42</v>
      </c>
    </row>
    <row r="13" spans="1:6" ht="126" customHeight="1">
      <c r="A13" s="6" t="s">
        <v>102</v>
      </c>
      <c r="B13" s="101" t="s">
        <v>106</v>
      </c>
      <c r="C13" s="1" t="s">
        <v>78</v>
      </c>
      <c r="D13" s="1" t="s">
        <v>7</v>
      </c>
      <c r="E13" s="4" t="s">
        <v>116</v>
      </c>
      <c r="F13" s="1" t="s">
        <v>42</v>
      </c>
    </row>
    <row r="14" spans="1:6" ht="113.25" customHeight="1">
      <c r="A14" s="6" t="s">
        <v>104</v>
      </c>
      <c r="B14" s="101" t="s">
        <v>107</v>
      </c>
      <c r="C14" s="1" t="s">
        <v>9</v>
      </c>
      <c r="D14" s="1" t="s">
        <v>109</v>
      </c>
      <c r="E14" s="4" t="s">
        <v>117</v>
      </c>
      <c r="F14" s="1" t="s">
        <v>42</v>
      </c>
    </row>
    <row r="15" spans="1:6" s="17" customFormat="1" ht="39.75" customHeight="1">
      <c r="A15" s="107" t="s">
        <v>67</v>
      </c>
      <c r="B15" s="108"/>
      <c r="C15" s="108"/>
      <c r="D15" s="108"/>
      <c r="E15" s="108"/>
      <c r="F15" s="109"/>
    </row>
    <row r="16" spans="1:6" ht="32.25" customHeight="1">
      <c r="A16" s="6" t="s">
        <v>55</v>
      </c>
      <c r="B16" s="19" t="s">
        <v>91</v>
      </c>
      <c r="C16" s="1" t="s">
        <v>9</v>
      </c>
      <c r="D16" s="1" t="s">
        <v>83</v>
      </c>
      <c r="E16" s="1" t="s">
        <v>87</v>
      </c>
      <c r="F16" s="1" t="s">
        <v>42</v>
      </c>
    </row>
    <row r="17" spans="1:6" ht="32.25" customHeight="1">
      <c r="A17" s="6" t="s">
        <v>53</v>
      </c>
      <c r="B17" s="19" t="s">
        <v>75</v>
      </c>
      <c r="C17" s="1" t="s">
        <v>82</v>
      </c>
      <c r="D17" s="1" t="s">
        <v>84</v>
      </c>
      <c r="E17" s="4" t="s">
        <v>88</v>
      </c>
      <c r="F17" s="1" t="s">
        <v>42</v>
      </c>
    </row>
    <row r="18" spans="1:6" ht="52.5" customHeight="1">
      <c r="A18" s="6" t="s">
        <v>103</v>
      </c>
      <c r="B18" s="101" t="s">
        <v>105</v>
      </c>
      <c r="C18" s="1">
        <v>2012</v>
      </c>
      <c r="D18" s="1" t="s">
        <v>118</v>
      </c>
      <c r="E18" s="4" t="s">
        <v>88</v>
      </c>
      <c r="F18" s="1" t="s">
        <v>42</v>
      </c>
    </row>
  </sheetData>
  <sheetProtection/>
  <mergeCells count="5">
    <mergeCell ref="A6:F6"/>
    <mergeCell ref="A15:F15"/>
    <mergeCell ref="E1:F1"/>
    <mergeCell ref="A3:F3"/>
    <mergeCell ref="E2:F2"/>
  </mergeCells>
  <printOptions/>
  <pageMargins left="0.3937007874015748" right="0.3937007874015748" top="0.7874015748031497" bottom="0.3937007874015748" header="0.11811023622047245" footer="0.11811023622047245"/>
  <pageSetup horizontalDpi="600" verticalDpi="60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90" workbookViewId="0" topLeftCell="A1">
      <selection activeCell="B1" sqref="B1"/>
    </sheetView>
  </sheetViews>
  <sheetFormatPr defaultColWidth="9.00390625" defaultRowHeight="12.75"/>
  <cols>
    <col min="1" max="1" width="5.25390625" style="32" customWidth="1"/>
    <col min="2" max="2" width="76.875" style="27" customWidth="1"/>
    <col min="3" max="3" width="12.875" style="27" customWidth="1"/>
    <col min="4" max="4" width="10.75390625" style="27" customWidth="1"/>
    <col min="5" max="5" width="9.875" style="27" customWidth="1"/>
    <col min="6" max="6" width="12.125" style="27" customWidth="1"/>
    <col min="7" max="7" width="10.75390625" style="27" customWidth="1"/>
    <col min="8" max="16384" width="9.125" style="27" customWidth="1"/>
  </cols>
  <sheetData>
    <row r="1" spans="1:7" ht="71.25" customHeight="1">
      <c r="A1" s="26"/>
      <c r="B1" s="15"/>
      <c r="C1" s="15"/>
      <c r="D1" s="125" t="s">
        <v>126</v>
      </c>
      <c r="E1" s="125"/>
      <c r="F1" s="125"/>
      <c r="G1" s="125"/>
    </row>
    <row r="2" spans="1:7" ht="71.25" customHeight="1">
      <c r="A2" s="26"/>
      <c r="B2" s="15"/>
      <c r="C2" s="15"/>
      <c r="D2" s="125" t="s">
        <v>69</v>
      </c>
      <c r="E2" s="125"/>
      <c r="F2" s="125"/>
      <c r="G2" s="125"/>
    </row>
    <row r="3" spans="1:7" ht="27" customHeight="1">
      <c r="A3" s="126" t="s">
        <v>52</v>
      </c>
      <c r="B3" s="127"/>
      <c r="C3" s="127"/>
      <c r="D3" s="127"/>
      <c r="E3" s="127"/>
      <c r="F3" s="127"/>
      <c r="G3" s="127"/>
    </row>
    <row r="4" spans="1:7" ht="19.5" customHeight="1">
      <c r="A4" s="128" t="s">
        <v>1</v>
      </c>
      <c r="B4" s="129" t="s">
        <v>2</v>
      </c>
      <c r="C4" s="131" t="s">
        <v>51</v>
      </c>
      <c r="D4" s="131" t="s">
        <v>14</v>
      </c>
      <c r="E4" s="131"/>
      <c r="F4" s="131"/>
      <c r="G4" s="131"/>
    </row>
    <row r="5" spans="1:7" ht="38.25">
      <c r="A5" s="128"/>
      <c r="B5" s="130"/>
      <c r="C5" s="132"/>
      <c r="D5" s="4" t="s">
        <v>15</v>
      </c>
      <c r="E5" s="4" t="s">
        <v>16</v>
      </c>
      <c r="F5" s="4" t="s">
        <v>17</v>
      </c>
      <c r="G5" s="4" t="s">
        <v>29</v>
      </c>
    </row>
    <row r="6" spans="1:7" ht="12.75">
      <c r="A6" s="28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s="62" customFormat="1" ht="30" customHeight="1">
      <c r="A7" s="122" t="s">
        <v>45</v>
      </c>
      <c r="B7" s="123"/>
      <c r="C7" s="123"/>
      <c r="D7" s="123"/>
      <c r="E7" s="123"/>
      <c r="F7" s="123"/>
      <c r="G7" s="124"/>
    </row>
    <row r="8" spans="1:7" ht="45" customHeight="1">
      <c r="A8" s="112" t="s">
        <v>46</v>
      </c>
      <c r="B8" s="71" t="s">
        <v>21</v>
      </c>
      <c r="C8" s="70">
        <f aca="true" t="shared" si="0" ref="C8:C39">D8+E8+F8+G8</f>
        <v>5712.15586</v>
      </c>
      <c r="D8" s="69">
        <f>D9+D10+D11</f>
        <v>0</v>
      </c>
      <c r="E8" s="69">
        <f>E9+E10+E11</f>
        <v>0</v>
      </c>
      <c r="F8" s="70">
        <f>F9+F10+F11</f>
        <v>5712.15586</v>
      </c>
      <c r="G8" s="69">
        <f>G9+G10+G11</f>
        <v>0</v>
      </c>
    </row>
    <row r="9" spans="1:7" ht="12.75">
      <c r="A9" s="113"/>
      <c r="B9" s="5" t="s">
        <v>18</v>
      </c>
      <c r="C9" s="68">
        <f t="shared" si="0"/>
        <v>5712.15586</v>
      </c>
      <c r="D9" s="29">
        <v>0</v>
      </c>
      <c r="E9" s="29">
        <v>0</v>
      </c>
      <c r="F9" s="68">
        <v>5712.15586</v>
      </c>
      <c r="G9" s="29">
        <v>0</v>
      </c>
    </row>
    <row r="10" spans="1:7" ht="12.75">
      <c r="A10" s="113"/>
      <c r="B10" s="5" t="s">
        <v>19</v>
      </c>
      <c r="C10" s="29">
        <f t="shared" si="0"/>
        <v>0</v>
      </c>
      <c r="D10" s="29">
        <v>0</v>
      </c>
      <c r="E10" s="29">
        <v>0</v>
      </c>
      <c r="F10" s="29">
        <v>0</v>
      </c>
      <c r="G10" s="29">
        <v>0</v>
      </c>
    </row>
    <row r="11" spans="1:7" ht="12.75">
      <c r="A11" s="114"/>
      <c r="B11" s="5" t="s">
        <v>68</v>
      </c>
      <c r="C11" s="29">
        <f t="shared" si="0"/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 ht="33.75" customHeight="1">
      <c r="A12" s="112" t="s">
        <v>60</v>
      </c>
      <c r="B12" s="72" t="s">
        <v>59</v>
      </c>
      <c r="C12" s="69">
        <f t="shared" si="0"/>
        <v>61574</v>
      </c>
      <c r="D12" s="69">
        <f>D13+D14+D15</f>
        <v>61574</v>
      </c>
      <c r="E12" s="69">
        <f>E13+E14+E15</f>
        <v>0</v>
      </c>
      <c r="F12" s="69">
        <f>F13+F14+F15</f>
        <v>0</v>
      </c>
      <c r="G12" s="69">
        <f>G13+G14+G15</f>
        <v>0</v>
      </c>
    </row>
    <row r="13" spans="1:7" ht="12.75">
      <c r="A13" s="113"/>
      <c r="B13" s="5" t="s">
        <v>18</v>
      </c>
      <c r="C13" s="29">
        <f t="shared" si="0"/>
        <v>37600</v>
      </c>
      <c r="D13" s="29">
        <v>37600</v>
      </c>
      <c r="E13" s="29">
        <v>0</v>
      </c>
      <c r="F13" s="29">
        <v>0</v>
      </c>
      <c r="G13" s="29">
        <v>0</v>
      </c>
    </row>
    <row r="14" spans="1:7" ht="12.75">
      <c r="A14" s="113"/>
      <c r="B14" s="5" t="s">
        <v>19</v>
      </c>
      <c r="C14" s="29">
        <f t="shared" si="0"/>
        <v>23974</v>
      </c>
      <c r="D14" s="29">
        <v>23974</v>
      </c>
      <c r="E14" s="29">
        <v>0</v>
      </c>
      <c r="F14" s="29">
        <v>0</v>
      </c>
      <c r="G14" s="29">
        <v>0</v>
      </c>
    </row>
    <row r="15" spans="1:7" ht="12.75">
      <c r="A15" s="113"/>
      <c r="B15" s="5" t="s">
        <v>68</v>
      </c>
      <c r="C15" s="29">
        <f t="shared" si="0"/>
        <v>0</v>
      </c>
      <c r="D15" s="29">
        <v>0</v>
      </c>
      <c r="E15" s="29">
        <v>0</v>
      </c>
      <c r="F15" s="29">
        <v>0</v>
      </c>
      <c r="G15" s="29">
        <v>0</v>
      </c>
    </row>
    <row r="16" spans="1:7" ht="33.75" customHeight="1">
      <c r="A16" s="112" t="s">
        <v>62</v>
      </c>
      <c r="B16" s="73" t="s">
        <v>20</v>
      </c>
      <c r="C16" s="69">
        <f t="shared" si="0"/>
        <v>35583.6</v>
      </c>
      <c r="D16" s="69">
        <f>D17+D18+D19</f>
        <v>35583.6</v>
      </c>
      <c r="E16" s="69">
        <f>E17+E18+E19</f>
        <v>0</v>
      </c>
      <c r="F16" s="69">
        <f>F17+F18+F19</f>
        <v>0</v>
      </c>
      <c r="G16" s="69">
        <f>G17+G18+G19</f>
        <v>0</v>
      </c>
    </row>
    <row r="17" spans="1:7" ht="12.75">
      <c r="A17" s="113"/>
      <c r="B17" s="5" t="s">
        <v>18</v>
      </c>
      <c r="C17" s="29">
        <f t="shared" si="0"/>
        <v>17000</v>
      </c>
      <c r="D17" s="29">
        <v>17000</v>
      </c>
      <c r="E17" s="29">
        <v>0</v>
      </c>
      <c r="F17" s="29">
        <v>0</v>
      </c>
      <c r="G17" s="29">
        <v>0</v>
      </c>
    </row>
    <row r="18" spans="1:7" ht="12.75">
      <c r="A18" s="113"/>
      <c r="B18" s="5" t="s">
        <v>19</v>
      </c>
      <c r="C18" s="29">
        <f t="shared" si="0"/>
        <v>18583.6</v>
      </c>
      <c r="D18" s="29">
        <v>18583.6</v>
      </c>
      <c r="E18" s="29">
        <v>0</v>
      </c>
      <c r="F18" s="29">
        <v>0</v>
      </c>
      <c r="G18" s="29">
        <v>0</v>
      </c>
    </row>
    <row r="19" spans="1:7" ht="12.75">
      <c r="A19" s="113"/>
      <c r="B19" s="5" t="s">
        <v>68</v>
      </c>
      <c r="C19" s="29">
        <f t="shared" si="0"/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ht="30" customHeight="1">
      <c r="A20" s="112" t="s">
        <v>63</v>
      </c>
      <c r="B20" s="74" t="s">
        <v>61</v>
      </c>
      <c r="C20" s="69">
        <f t="shared" si="0"/>
        <v>62215</v>
      </c>
      <c r="D20" s="69">
        <f>D21+D22+D23</f>
        <v>62215</v>
      </c>
      <c r="E20" s="69">
        <f>E21+E22+E23</f>
        <v>0</v>
      </c>
      <c r="F20" s="69">
        <f>F21+F22+F23</f>
        <v>0</v>
      </c>
      <c r="G20" s="69">
        <f>G21+G22+G23</f>
        <v>0</v>
      </c>
    </row>
    <row r="21" spans="1:7" ht="12.75">
      <c r="A21" s="113"/>
      <c r="B21" s="5" t="s">
        <v>18</v>
      </c>
      <c r="C21" s="29">
        <f t="shared" si="0"/>
        <v>27705</v>
      </c>
      <c r="D21" s="29">
        <v>27705</v>
      </c>
      <c r="E21" s="29">
        <v>0</v>
      </c>
      <c r="F21" s="29">
        <v>0</v>
      </c>
      <c r="G21" s="29">
        <v>0</v>
      </c>
    </row>
    <row r="22" spans="1:7" ht="12.75">
      <c r="A22" s="113"/>
      <c r="B22" s="5" t="s">
        <v>19</v>
      </c>
      <c r="C22" s="29">
        <f t="shared" si="0"/>
        <v>20000</v>
      </c>
      <c r="D22" s="29">
        <v>20000</v>
      </c>
      <c r="E22" s="29">
        <v>0</v>
      </c>
      <c r="F22" s="29">
        <v>0</v>
      </c>
      <c r="G22" s="29">
        <v>0</v>
      </c>
    </row>
    <row r="23" spans="1:7" ht="12.75">
      <c r="A23" s="114"/>
      <c r="B23" s="5" t="s">
        <v>68</v>
      </c>
      <c r="C23" s="29">
        <f t="shared" si="0"/>
        <v>14510</v>
      </c>
      <c r="D23" s="29">
        <v>14510</v>
      </c>
      <c r="E23" s="29">
        <v>0</v>
      </c>
      <c r="F23" s="29">
        <v>0</v>
      </c>
      <c r="G23" s="29">
        <v>0</v>
      </c>
    </row>
    <row r="24" spans="1:7" ht="45" customHeight="1">
      <c r="A24" s="112" t="s">
        <v>64</v>
      </c>
      <c r="B24" s="75" t="s">
        <v>74</v>
      </c>
      <c r="C24" s="87">
        <f t="shared" si="0"/>
        <v>9090.909</v>
      </c>
      <c r="D24" s="69">
        <f>D25+D26+D27</f>
        <v>0</v>
      </c>
      <c r="E24" s="69">
        <f>E25+E26+E27</f>
        <v>9000</v>
      </c>
      <c r="F24" s="87">
        <f>F25+F26+F27</f>
        <v>90.909</v>
      </c>
      <c r="G24" s="69">
        <f>G25+G26+G27</f>
        <v>0</v>
      </c>
    </row>
    <row r="25" spans="1:7" ht="12.75">
      <c r="A25" s="113"/>
      <c r="B25" s="5" t="s">
        <v>18</v>
      </c>
      <c r="C25" s="88">
        <f t="shared" si="0"/>
        <v>9090.909</v>
      </c>
      <c r="D25" s="29">
        <v>0</v>
      </c>
      <c r="E25" s="29">
        <v>9000</v>
      </c>
      <c r="F25" s="88">
        <v>90.909</v>
      </c>
      <c r="G25" s="29">
        <v>0</v>
      </c>
    </row>
    <row r="26" spans="1:7" ht="12.75">
      <c r="A26" s="113"/>
      <c r="B26" s="5" t="s">
        <v>19</v>
      </c>
      <c r="C26" s="29">
        <f t="shared" si="0"/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ht="12.75">
      <c r="A27" s="114"/>
      <c r="B27" s="5" t="s">
        <v>68</v>
      </c>
      <c r="C27" s="29">
        <f t="shared" si="0"/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ht="22.5" customHeight="1">
      <c r="A28" s="112" t="s">
        <v>66</v>
      </c>
      <c r="B28" s="75" t="s">
        <v>108</v>
      </c>
      <c r="C28" s="69">
        <f aca="true" t="shared" si="1" ref="C28:C35">D28+E28+F28+G28</f>
        <v>15000</v>
      </c>
      <c r="D28" s="69">
        <f>D29+D30+D31</f>
        <v>0</v>
      </c>
      <c r="E28" s="69">
        <f>E29+E30+E31</f>
        <v>0</v>
      </c>
      <c r="F28" s="69">
        <f>F29+F30+F31</f>
        <v>15000</v>
      </c>
      <c r="G28" s="69">
        <f>G29+G30+G31</f>
        <v>0</v>
      </c>
    </row>
    <row r="29" spans="1:7" ht="12.75">
      <c r="A29" s="113"/>
      <c r="B29" s="5" t="s">
        <v>18</v>
      </c>
      <c r="C29" s="29">
        <f t="shared" si="1"/>
        <v>15000</v>
      </c>
      <c r="D29" s="29">
        <v>0</v>
      </c>
      <c r="E29" s="29">
        <v>0</v>
      </c>
      <c r="F29" s="29">
        <v>15000</v>
      </c>
      <c r="G29" s="29">
        <v>0</v>
      </c>
    </row>
    <row r="30" spans="1:7" ht="12.75">
      <c r="A30" s="113"/>
      <c r="B30" s="5" t="s">
        <v>19</v>
      </c>
      <c r="C30" s="29">
        <f t="shared" si="1"/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ht="12.75">
      <c r="A31" s="114"/>
      <c r="B31" s="5" t="s">
        <v>68</v>
      </c>
      <c r="C31" s="29">
        <f t="shared" si="1"/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ht="45" customHeight="1">
      <c r="A32" s="112" t="s">
        <v>102</v>
      </c>
      <c r="B32" s="78" t="s">
        <v>106</v>
      </c>
      <c r="C32" s="69">
        <f t="shared" si="1"/>
        <v>276</v>
      </c>
      <c r="D32" s="69">
        <f>D33+D34+D35</f>
        <v>0</v>
      </c>
      <c r="E32" s="69">
        <f>E33+E34+E35</f>
        <v>0</v>
      </c>
      <c r="F32" s="69">
        <f>F33+F34+F35</f>
        <v>276</v>
      </c>
      <c r="G32" s="69">
        <f>G33+G34+G35</f>
        <v>0</v>
      </c>
    </row>
    <row r="33" spans="1:7" ht="12.75">
      <c r="A33" s="113"/>
      <c r="B33" s="5" t="s">
        <v>18</v>
      </c>
      <c r="C33" s="29">
        <f t="shared" si="1"/>
        <v>276</v>
      </c>
      <c r="D33" s="29">
        <v>0</v>
      </c>
      <c r="E33" s="29">
        <v>0</v>
      </c>
      <c r="F33" s="29">
        <v>276</v>
      </c>
      <c r="G33" s="29">
        <v>0</v>
      </c>
    </row>
    <row r="34" spans="1:7" ht="12.75">
      <c r="A34" s="113"/>
      <c r="B34" s="5" t="s">
        <v>19</v>
      </c>
      <c r="C34" s="29">
        <f t="shared" si="1"/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2.75">
      <c r="A35" s="114"/>
      <c r="B35" s="5" t="s">
        <v>68</v>
      </c>
      <c r="C35" s="29">
        <f t="shared" si="1"/>
        <v>0</v>
      </c>
      <c r="D35" s="29">
        <v>0</v>
      </c>
      <c r="E35" s="29">
        <v>0</v>
      </c>
      <c r="F35" s="29">
        <v>0</v>
      </c>
      <c r="G35" s="29">
        <v>0</v>
      </c>
    </row>
    <row r="36" spans="1:7" ht="22.5" customHeight="1">
      <c r="A36" s="112" t="s">
        <v>104</v>
      </c>
      <c r="B36" s="75" t="s">
        <v>107</v>
      </c>
      <c r="C36" s="69">
        <f t="shared" si="0"/>
        <v>2407</v>
      </c>
      <c r="D36" s="69">
        <f>D37+D38+D39</f>
        <v>0</v>
      </c>
      <c r="E36" s="69">
        <f>E37+E38+E39</f>
        <v>0</v>
      </c>
      <c r="F36" s="69">
        <f>F37+F38+F39</f>
        <v>2407</v>
      </c>
      <c r="G36" s="69">
        <f>G37+G38+G39</f>
        <v>0</v>
      </c>
    </row>
    <row r="37" spans="1:7" ht="12.75">
      <c r="A37" s="113"/>
      <c r="B37" s="5" t="s">
        <v>18</v>
      </c>
      <c r="C37" s="29">
        <f t="shared" si="0"/>
        <v>2407</v>
      </c>
      <c r="D37" s="29">
        <v>0</v>
      </c>
      <c r="E37" s="29">
        <v>0</v>
      </c>
      <c r="F37" s="29">
        <v>2407</v>
      </c>
      <c r="G37" s="29">
        <v>0</v>
      </c>
    </row>
    <row r="38" spans="1:7" ht="12.75">
      <c r="A38" s="113"/>
      <c r="B38" s="5" t="s">
        <v>19</v>
      </c>
      <c r="C38" s="29">
        <f t="shared" si="0"/>
        <v>0</v>
      </c>
      <c r="D38" s="29">
        <v>0</v>
      </c>
      <c r="E38" s="29">
        <v>0</v>
      </c>
      <c r="F38" s="29">
        <v>0</v>
      </c>
      <c r="G38" s="29">
        <v>0</v>
      </c>
    </row>
    <row r="39" spans="1:7" ht="12.75">
      <c r="A39" s="114"/>
      <c r="B39" s="5" t="s">
        <v>68</v>
      </c>
      <c r="C39" s="29">
        <f t="shared" si="0"/>
        <v>0</v>
      </c>
      <c r="D39" s="29">
        <v>0</v>
      </c>
      <c r="E39" s="29">
        <v>0</v>
      </c>
      <c r="F39" s="29">
        <v>0</v>
      </c>
      <c r="G39" s="29">
        <v>0</v>
      </c>
    </row>
    <row r="40" spans="1:7" s="62" customFormat="1" ht="30" customHeight="1">
      <c r="A40" s="117" t="s">
        <v>67</v>
      </c>
      <c r="B40" s="118"/>
      <c r="C40" s="118"/>
      <c r="D40" s="118"/>
      <c r="E40" s="118"/>
      <c r="F40" s="118"/>
      <c r="G40" s="119"/>
    </row>
    <row r="41" spans="1:7" ht="22.5" customHeight="1">
      <c r="A41" s="112" t="s">
        <v>55</v>
      </c>
      <c r="B41" s="71" t="s">
        <v>92</v>
      </c>
      <c r="C41" s="69">
        <f aca="true" t="shared" si="2" ref="C41:C52">D41+E41+F41+G41</f>
        <v>43223</v>
      </c>
      <c r="D41" s="69">
        <f>D42+D43+D44</f>
        <v>43223</v>
      </c>
      <c r="E41" s="69">
        <f>E42+E43+E44</f>
        <v>0</v>
      </c>
      <c r="F41" s="69">
        <f>F42+F43+F44</f>
        <v>0</v>
      </c>
      <c r="G41" s="69">
        <f>G42+G43+G44</f>
        <v>0</v>
      </c>
    </row>
    <row r="42" spans="1:7" ht="12.75">
      <c r="A42" s="113"/>
      <c r="B42" s="5" t="s">
        <v>18</v>
      </c>
      <c r="C42" s="29">
        <f t="shared" si="2"/>
        <v>39659</v>
      </c>
      <c r="D42" s="29">
        <v>39659</v>
      </c>
      <c r="E42" s="29">
        <v>0</v>
      </c>
      <c r="F42" s="29">
        <v>0</v>
      </c>
      <c r="G42" s="29">
        <v>0</v>
      </c>
    </row>
    <row r="43" spans="1:7" ht="12.75">
      <c r="A43" s="113"/>
      <c r="B43" s="5" t="s">
        <v>19</v>
      </c>
      <c r="C43" s="29">
        <f t="shared" si="2"/>
        <v>3564</v>
      </c>
      <c r="D43" s="29">
        <v>3564</v>
      </c>
      <c r="E43" s="29">
        <v>0</v>
      </c>
      <c r="F43" s="29">
        <v>0</v>
      </c>
      <c r="G43" s="29">
        <v>0</v>
      </c>
    </row>
    <row r="44" spans="1:7" ht="12.75">
      <c r="A44" s="113"/>
      <c r="B44" s="5" t="s">
        <v>68</v>
      </c>
      <c r="C44" s="29">
        <f t="shared" si="2"/>
        <v>0</v>
      </c>
      <c r="D44" s="29">
        <v>0</v>
      </c>
      <c r="E44" s="29">
        <v>0</v>
      </c>
      <c r="F44" s="29">
        <v>0</v>
      </c>
      <c r="G44" s="29">
        <v>0</v>
      </c>
    </row>
    <row r="45" spans="1:7" ht="22.5" customHeight="1">
      <c r="A45" s="112" t="s">
        <v>53</v>
      </c>
      <c r="B45" s="71" t="s">
        <v>75</v>
      </c>
      <c r="C45" s="69">
        <f>D45+E45+F45+G45</f>
        <v>84000</v>
      </c>
      <c r="D45" s="69">
        <f>D46+D47+D48</f>
        <v>84000</v>
      </c>
      <c r="E45" s="69">
        <f>E46+E47+E48</f>
        <v>0</v>
      </c>
      <c r="F45" s="69">
        <f>F46+F47+F48</f>
        <v>0</v>
      </c>
      <c r="G45" s="69">
        <f>G46+G47+G48</f>
        <v>0</v>
      </c>
    </row>
    <row r="46" spans="1:7" ht="12.75">
      <c r="A46" s="113"/>
      <c r="B46" s="5" t="s">
        <v>33</v>
      </c>
      <c r="C46" s="29">
        <f>D46+E46+F46+G46</f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2.75">
      <c r="A47" s="113"/>
      <c r="B47" s="5" t="s">
        <v>35</v>
      </c>
      <c r="C47" s="29">
        <f>D47+E47+F47+G47</f>
        <v>4000</v>
      </c>
      <c r="D47" s="29">
        <v>4000</v>
      </c>
      <c r="E47" s="29">
        <v>0</v>
      </c>
      <c r="F47" s="29">
        <v>0</v>
      </c>
      <c r="G47" s="29">
        <v>0</v>
      </c>
    </row>
    <row r="48" spans="1:7" ht="12.75">
      <c r="A48" s="113"/>
      <c r="B48" s="5" t="s">
        <v>68</v>
      </c>
      <c r="C48" s="29">
        <f>D48+E48+F48+G48</f>
        <v>80000</v>
      </c>
      <c r="D48" s="29">
        <v>80000</v>
      </c>
      <c r="E48" s="29">
        <v>0</v>
      </c>
      <c r="F48" s="29">
        <v>0</v>
      </c>
      <c r="G48" s="29">
        <v>0</v>
      </c>
    </row>
    <row r="49" spans="1:7" ht="37.5" customHeight="1">
      <c r="A49" s="112" t="s">
        <v>103</v>
      </c>
      <c r="B49" s="78" t="s">
        <v>105</v>
      </c>
      <c r="C49" s="69">
        <f t="shared" si="2"/>
        <v>300</v>
      </c>
      <c r="D49" s="69">
        <f>D50+D51+D52</f>
        <v>0</v>
      </c>
      <c r="E49" s="69">
        <f>E50+E51+E52</f>
        <v>0</v>
      </c>
      <c r="F49" s="69">
        <f>F50+F51+F52</f>
        <v>300</v>
      </c>
      <c r="G49" s="69">
        <f>G50+G51+G52</f>
        <v>0</v>
      </c>
    </row>
    <row r="50" spans="1:7" ht="12.75" customHeight="1">
      <c r="A50" s="113"/>
      <c r="B50" s="5" t="s">
        <v>33</v>
      </c>
      <c r="C50" s="29">
        <f t="shared" si="2"/>
        <v>300</v>
      </c>
      <c r="D50" s="29">
        <v>0</v>
      </c>
      <c r="E50" s="29">
        <v>0</v>
      </c>
      <c r="F50" s="29">
        <v>300</v>
      </c>
      <c r="G50" s="29">
        <v>0</v>
      </c>
    </row>
    <row r="51" spans="1:7" ht="12.75">
      <c r="A51" s="113"/>
      <c r="B51" s="5" t="s">
        <v>35</v>
      </c>
      <c r="C51" s="29">
        <f t="shared" si="2"/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2.75">
      <c r="A52" s="113"/>
      <c r="B52" s="5" t="s">
        <v>68</v>
      </c>
      <c r="C52" s="29">
        <f t="shared" si="2"/>
        <v>0</v>
      </c>
      <c r="D52" s="29">
        <v>0</v>
      </c>
      <c r="E52" s="29">
        <v>0</v>
      </c>
      <c r="F52" s="29">
        <v>0</v>
      </c>
      <c r="G52" s="29">
        <v>0</v>
      </c>
    </row>
    <row r="53" spans="1:55" s="31" customFormat="1" ht="22.5" customHeight="1">
      <c r="A53" s="121" t="s">
        <v>70</v>
      </c>
      <c r="B53" s="121"/>
      <c r="C53" s="86">
        <f>C54+C55+C56</f>
        <v>319381.66486</v>
      </c>
      <c r="D53" s="30">
        <f>D54+D55+D56</f>
        <v>286595.6</v>
      </c>
      <c r="E53" s="30">
        <f>E54+E55+E56</f>
        <v>9000</v>
      </c>
      <c r="F53" s="86">
        <f>F54+F55+F56</f>
        <v>23786.06486</v>
      </c>
      <c r="G53" s="30">
        <f>G54+G55+G56</f>
        <v>0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</row>
    <row r="54" spans="1:55" s="31" customFormat="1" ht="18.75" customHeight="1">
      <c r="A54" s="115" t="s">
        <v>18</v>
      </c>
      <c r="B54" s="116"/>
      <c r="C54" s="86">
        <f aca="true" t="shared" si="3" ref="C54:G56">C9+C46+C33+C29+C13+C17+C21+C25+C37+C42+C50</f>
        <v>154750.06485999998</v>
      </c>
      <c r="D54" s="30">
        <f t="shared" si="3"/>
        <v>121964</v>
      </c>
      <c r="E54" s="30">
        <f t="shared" si="3"/>
        <v>9000</v>
      </c>
      <c r="F54" s="86">
        <f t="shared" si="3"/>
        <v>23786.06486</v>
      </c>
      <c r="G54" s="30">
        <f t="shared" si="3"/>
        <v>0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</row>
    <row r="55" spans="1:55" s="31" customFormat="1" ht="18.75" customHeight="1">
      <c r="A55" s="120" t="s">
        <v>19</v>
      </c>
      <c r="B55" s="120"/>
      <c r="C55" s="30">
        <f t="shared" si="3"/>
        <v>70121.6</v>
      </c>
      <c r="D55" s="30">
        <f t="shared" si="3"/>
        <v>70121.6</v>
      </c>
      <c r="E55" s="30">
        <f t="shared" si="3"/>
        <v>0</v>
      </c>
      <c r="F55" s="30">
        <f t="shared" si="3"/>
        <v>0</v>
      </c>
      <c r="G55" s="30">
        <f t="shared" si="3"/>
        <v>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</row>
    <row r="56" spans="1:55" s="31" customFormat="1" ht="18.75" customHeight="1">
      <c r="A56" s="120" t="s">
        <v>68</v>
      </c>
      <c r="B56" s="120"/>
      <c r="C56" s="30">
        <f t="shared" si="3"/>
        <v>94510</v>
      </c>
      <c r="D56" s="30">
        <f t="shared" si="3"/>
        <v>94510</v>
      </c>
      <c r="E56" s="30">
        <f t="shared" si="3"/>
        <v>0</v>
      </c>
      <c r="F56" s="30">
        <f t="shared" si="3"/>
        <v>0</v>
      </c>
      <c r="G56" s="30">
        <f t="shared" si="3"/>
        <v>0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</row>
  </sheetData>
  <sheetProtection/>
  <mergeCells count="24">
    <mergeCell ref="A7:G7"/>
    <mergeCell ref="D1:G1"/>
    <mergeCell ref="A3:G3"/>
    <mergeCell ref="A4:A5"/>
    <mergeCell ref="B4:B5"/>
    <mergeCell ref="C4:C5"/>
    <mergeCell ref="D4:G4"/>
    <mergeCell ref="D2:G2"/>
    <mergeCell ref="A55:B55"/>
    <mergeCell ref="A56:B56"/>
    <mergeCell ref="A53:B53"/>
    <mergeCell ref="A41:A44"/>
    <mergeCell ref="A49:A52"/>
    <mergeCell ref="A12:A15"/>
    <mergeCell ref="A16:A19"/>
    <mergeCell ref="A20:A23"/>
    <mergeCell ref="A24:A27"/>
    <mergeCell ref="A36:A39"/>
    <mergeCell ref="A28:A31"/>
    <mergeCell ref="A32:A35"/>
    <mergeCell ref="A45:A48"/>
    <mergeCell ref="A54:B54"/>
    <mergeCell ref="A8:A11"/>
    <mergeCell ref="A40:G40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90" zoomScaleNormal="90" zoomScaleSheetLayoutView="80" zoomScalePageLayoutView="0" workbookViewId="0" topLeftCell="A1">
      <selection activeCell="E2" sqref="E2"/>
    </sheetView>
  </sheetViews>
  <sheetFormatPr defaultColWidth="9.00390625" defaultRowHeight="12.75"/>
  <cols>
    <col min="1" max="1" width="4.375" style="33" bestFit="1" customWidth="1"/>
    <col min="2" max="2" width="43.625" style="15" customWidth="1"/>
    <col min="3" max="3" width="24.625" style="15" customWidth="1"/>
    <col min="4" max="4" width="13.375" style="15" customWidth="1"/>
    <col min="5" max="6" width="12.125" style="15" customWidth="1"/>
    <col min="7" max="7" width="12.875" style="15" customWidth="1"/>
    <col min="8" max="8" width="14.125" style="15" customWidth="1"/>
    <col min="9" max="9" width="11.125" style="15" customWidth="1"/>
    <col min="10" max="10" width="9.875" style="15" bestFit="1" customWidth="1"/>
    <col min="11" max="11" width="12.875" style="15" customWidth="1"/>
    <col min="12" max="12" width="11.875" style="15" customWidth="1"/>
    <col min="13" max="13" width="10.625" style="15" customWidth="1"/>
    <col min="14" max="14" width="13.375" style="34" customWidth="1"/>
    <col min="15" max="15" width="12.00390625" style="15" bestFit="1" customWidth="1"/>
    <col min="16" max="16384" width="9.125" style="15" customWidth="1"/>
  </cols>
  <sheetData>
    <row r="1" spans="9:12" ht="67.5" customHeight="1">
      <c r="I1" s="125" t="s">
        <v>127</v>
      </c>
      <c r="J1" s="125"/>
      <c r="K1" s="125"/>
      <c r="L1" s="125"/>
    </row>
    <row r="2" spans="9:12" ht="67.5" customHeight="1">
      <c r="I2" s="125" t="s">
        <v>101</v>
      </c>
      <c r="J2" s="125"/>
      <c r="K2" s="125"/>
      <c r="L2" s="125"/>
    </row>
    <row r="3" spans="1:12" ht="26.25" customHeight="1">
      <c r="A3" s="140" t="s">
        <v>110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4" s="13" customFormat="1" ht="41.25" customHeight="1">
      <c r="A4" s="128" t="s">
        <v>1</v>
      </c>
      <c r="B4" s="131" t="s">
        <v>2</v>
      </c>
      <c r="C4" s="131" t="s">
        <v>22</v>
      </c>
      <c r="D4" s="131" t="s">
        <v>73</v>
      </c>
      <c r="E4" s="131" t="s">
        <v>23</v>
      </c>
      <c r="F4" s="131" t="s">
        <v>24</v>
      </c>
      <c r="G4" s="131" t="s">
        <v>25</v>
      </c>
      <c r="H4" s="131" t="s">
        <v>26</v>
      </c>
      <c r="I4" s="131" t="s">
        <v>14</v>
      </c>
      <c r="J4" s="131"/>
      <c r="K4" s="131"/>
      <c r="L4" s="131"/>
      <c r="N4" s="35"/>
    </row>
    <row r="5" spans="1:14" s="13" customFormat="1" ht="88.5" customHeight="1">
      <c r="A5" s="141"/>
      <c r="B5" s="142"/>
      <c r="C5" s="131"/>
      <c r="D5" s="131"/>
      <c r="E5" s="131"/>
      <c r="F5" s="131"/>
      <c r="G5" s="131"/>
      <c r="H5" s="131"/>
      <c r="I5" s="4" t="s">
        <v>56</v>
      </c>
      <c r="J5" s="4" t="s">
        <v>27</v>
      </c>
      <c r="K5" s="4" t="s">
        <v>28</v>
      </c>
      <c r="L5" s="4" t="s">
        <v>29</v>
      </c>
      <c r="N5" s="35"/>
    </row>
    <row r="6" spans="1:14" s="13" customFormat="1" ht="13.5" customHeight="1">
      <c r="A6" s="12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N6" s="35"/>
    </row>
    <row r="7" spans="1:14" s="24" customFormat="1" ht="101.25" customHeight="1">
      <c r="A7" s="128" t="s">
        <v>46</v>
      </c>
      <c r="B7" s="77" t="s">
        <v>21</v>
      </c>
      <c r="C7" s="66" t="s">
        <v>93</v>
      </c>
      <c r="D7" s="2" t="s">
        <v>78</v>
      </c>
      <c r="E7" s="65">
        <v>17597.92</v>
      </c>
      <c r="F7" s="42">
        <v>0</v>
      </c>
      <c r="G7" s="94">
        <v>5712.156</v>
      </c>
      <c r="H7" s="91">
        <f>ABS(I7+J7+K7+L7)</f>
        <v>5712.15586</v>
      </c>
      <c r="I7" s="82">
        <f>I8+I9+I10</f>
        <v>0</v>
      </c>
      <c r="J7" s="82">
        <f>J8+J9+J10</f>
        <v>0</v>
      </c>
      <c r="K7" s="89">
        <f>K8+K9+K10</f>
        <v>5712.15586</v>
      </c>
      <c r="L7" s="82">
        <f>L8+L9+L10</f>
        <v>0</v>
      </c>
      <c r="M7" s="38"/>
      <c r="N7" s="43"/>
    </row>
    <row r="8" spans="1:14" s="24" customFormat="1" ht="12.75" customHeight="1">
      <c r="A8" s="128"/>
      <c r="B8" s="5" t="s">
        <v>33</v>
      </c>
      <c r="C8" s="41" t="s">
        <v>30</v>
      </c>
      <c r="D8" s="41" t="s">
        <v>30</v>
      </c>
      <c r="E8" s="40" t="s">
        <v>30</v>
      </c>
      <c r="F8" s="37">
        <v>949.3639833905729</v>
      </c>
      <c r="G8" s="92">
        <v>5712.156</v>
      </c>
      <c r="H8" s="92">
        <f>I8+J8+K8+L8</f>
        <v>5712.15586</v>
      </c>
      <c r="I8" s="45">
        <v>0</v>
      </c>
      <c r="J8" s="45">
        <v>0</v>
      </c>
      <c r="K8" s="90">
        <v>5712.15586</v>
      </c>
      <c r="L8" s="45">
        <v>0</v>
      </c>
      <c r="M8" s="38"/>
      <c r="N8" s="43"/>
    </row>
    <row r="9" spans="1:14" s="24" customFormat="1" ht="12.75">
      <c r="A9" s="128"/>
      <c r="B9" s="5" t="s">
        <v>19</v>
      </c>
      <c r="C9" s="41" t="s">
        <v>30</v>
      </c>
      <c r="D9" s="41" t="s">
        <v>30</v>
      </c>
      <c r="E9" s="40" t="s">
        <v>30</v>
      </c>
      <c r="F9" s="37">
        <v>0</v>
      </c>
      <c r="G9" s="37">
        <v>0</v>
      </c>
      <c r="H9" s="37">
        <f>I9+J9+K9+L9</f>
        <v>0</v>
      </c>
      <c r="I9" s="45">
        <v>0</v>
      </c>
      <c r="J9" s="45">
        <v>0</v>
      </c>
      <c r="K9" s="45">
        <v>0</v>
      </c>
      <c r="L9" s="45">
        <v>0</v>
      </c>
      <c r="M9" s="38"/>
      <c r="N9" s="44"/>
    </row>
    <row r="10" spans="1:14" s="24" customFormat="1" ht="12.75">
      <c r="A10" s="128"/>
      <c r="B10" s="5" t="s">
        <v>68</v>
      </c>
      <c r="C10" s="41" t="s">
        <v>30</v>
      </c>
      <c r="D10" s="41" t="s">
        <v>30</v>
      </c>
      <c r="E10" s="40" t="s">
        <v>30</v>
      </c>
      <c r="F10" s="37">
        <v>0</v>
      </c>
      <c r="G10" s="37">
        <v>0</v>
      </c>
      <c r="H10" s="37">
        <f>I10+J10+K10+L10</f>
        <v>0</v>
      </c>
      <c r="I10" s="45">
        <v>0</v>
      </c>
      <c r="J10" s="45">
        <v>0</v>
      </c>
      <c r="K10" s="45">
        <v>0</v>
      </c>
      <c r="L10" s="45">
        <v>0</v>
      </c>
      <c r="M10" s="39"/>
      <c r="N10" s="44"/>
    </row>
    <row r="11" spans="1:14" s="24" customFormat="1" ht="94.5" customHeight="1">
      <c r="A11" s="139" t="s">
        <v>60</v>
      </c>
      <c r="B11" s="76" t="s">
        <v>71</v>
      </c>
      <c r="C11" s="2" t="s">
        <v>57</v>
      </c>
      <c r="D11" s="58" t="s">
        <v>80</v>
      </c>
      <c r="E11" s="97">
        <v>14931.11</v>
      </c>
      <c r="F11" s="40" t="s">
        <v>30</v>
      </c>
      <c r="G11" s="40">
        <v>61574</v>
      </c>
      <c r="H11" s="83">
        <f aca="true" t="shared" si="0" ref="H11:H26">ABS(I11+J11+K11+L11)</f>
        <v>61574</v>
      </c>
      <c r="I11" s="82">
        <f>I12+I13+I14</f>
        <v>61574</v>
      </c>
      <c r="J11" s="82">
        <f>J12+J13+J14</f>
        <v>0</v>
      </c>
      <c r="K11" s="82">
        <f>K12+K13+K14</f>
        <v>0</v>
      </c>
      <c r="L11" s="82">
        <f>L12+L13+L14</f>
        <v>0</v>
      </c>
      <c r="M11" s="38"/>
      <c r="N11" s="44"/>
    </row>
    <row r="12" spans="1:14" s="24" customFormat="1" ht="12.75">
      <c r="A12" s="139"/>
      <c r="B12" s="10" t="s">
        <v>33</v>
      </c>
      <c r="C12" s="36" t="s">
        <v>30</v>
      </c>
      <c r="D12" s="36" t="s">
        <v>30</v>
      </c>
      <c r="E12" s="40" t="s">
        <v>30</v>
      </c>
      <c r="F12" s="37">
        <v>10233.638211787482</v>
      </c>
      <c r="G12" s="40">
        <v>61574</v>
      </c>
      <c r="H12" s="47">
        <f t="shared" si="0"/>
        <v>37600</v>
      </c>
      <c r="I12" s="47">
        <v>37600</v>
      </c>
      <c r="J12" s="47">
        <v>0</v>
      </c>
      <c r="K12" s="47">
        <v>0</v>
      </c>
      <c r="L12" s="47">
        <v>0</v>
      </c>
      <c r="M12" s="38"/>
      <c r="N12" s="44"/>
    </row>
    <row r="13" spans="1:14" s="24" customFormat="1" ht="12.75">
      <c r="A13" s="139"/>
      <c r="B13" s="10" t="s">
        <v>19</v>
      </c>
      <c r="C13" s="36" t="s">
        <v>30</v>
      </c>
      <c r="D13" s="36" t="s">
        <v>30</v>
      </c>
      <c r="E13" s="40" t="s">
        <v>30</v>
      </c>
      <c r="F13" s="37">
        <v>3769.6254920377028</v>
      </c>
      <c r="G13" s="37">
        <v>23974</v>
      </c>
      <c r="H13" s="47">
        <f t="shared" si="0"/>
        <v>23974</v>
      </c>
      <c r="I13" s="47">
        <v>23974</v>
      </c>
      <c r="J13" s="47">
        <v>0</v>
      </c>
      <c r="K13" s="47">
        <v>0</v>
      </c>
      <c r="L13" s="47">
        <v>0</v>
      </c>
      <c r="M13" s="38"/>
      <c r="N13" s="44"/>
    </row>
    <row r="14" spans="1:14" s="24" customFormat="1" ht="12.75">
      <c r="A14" s="139"/>
      <c r="B14" s="10" t="s">
        <v>68</v>
      </c>
      <c r="C14" s="36" t="s">
        <v>30</v>
      </c>
      <c r="D14" s="36" t="s">
        <v>30</v>
      </c>
      <c r="E14" s="40" t="s">
        <v>30</v>
      </c>
      <c r="F14" s="37">
        <v>0</v>
      </c>
      <c r="G14" s="37">
        <v>0</v>
      </c>
      <c r="H14" s="47">
        <f t="shared" si="0"/>
        <v>0</v>
      </c>
      <c r="I14" s="47">
        <v>0</v>
      </c>
      <c r="J14" s="47">
        <v>0</v>
      </c>
      <c r="K14" s="47">
        <v>0</v>
      </c>
      <c r="L14" s="47">
        <v>0</v>
      </c>
      <c r="M14" s="39"/>
      <c r="N14" s="44"/>
    </row>
    <row r="15" spans="1:14" ht="87.75" customHeight="1">
      <c r="A15" s="139" t="s">
        <v>62</v>
      </c>
      <c r="B15" s="76" t="s">
        <v>20</v>
      </c>
      <c r="C15" s="2" t="s">
        <v>89</v>
      </c>
      <c r="D15" s="58" t="s">
        <v>80</v>
      </c>
      <c r="E15" s="46">
        <v>14147.5</v>
      </c>
      <c r="F15" s="40" t="s">
        <v>30</v>
      </c>
      <c r="G15" s="40">
        <v>35583.6</v>
      </c>
      <c r="H15" s="83">
        <f t="shared" si="0"/>
        <v>35583.6</v>
      </c>
      <c r="I15" s="82">
        <f>I16+I17+I18</f>
        <v>35583.6</v>
      </c>
      <c r="J15" s="82">
        <f>J16+J17+J18</f>
        <v>0</v>
      </c>
      <c r="K15" s="82">
        <f>K16+K17+K18</f>
        <v>0</v>
      </c>
      <c r="L15" s="82">
        <f>L16+L17+L18</f>
        <v>0</v>
      </c>
      <c r="M15" s="38"/>
      <c r="N15" s="43"/>
    </row>
    <row r="16" spans="1:14" ht="12.75" customHeight="1">
      <c r="A16" s="139"/>
      <c r="B16" s="10" t="s">
        <v>33</v>
      </c>
      <c r="C16" s="36" t="s">
        <v>30</v>
      </c>
      <c r="D16" s="36" t="s">
        <v>30</v>
      </c>
      <c r="E16" s="40" t="s">
        <v>30</v>
      </c>
      <c r="F16" s="37">
        <v>5914.01709606264</v>
      </c>
      <c r="G16" s="40">
        <v>35583.6</v>
      </c>
      <c r="H16" s="47">
        <f t="shared" si="0"/>
        <v>17000</v>
      </c>
      <c r="I16" s="47">
        <v>17000</v>
      </c>
      <c r="J16" s="47">
        <v>0</v>
      </c>
      <c r="K16" s="47">
        <v>0</v>
      </c>
      <c r="L16" s="47">
        <v>0</v>
      </c>
      <c r="M16" s="38"/>
      <c r="N16" s="43"/>
    </row>
    <row r="17" spans="1:14" ht="12.75">
      <c r="A17" s="139"/>
      <c r="B17" s="10" t="s">
        <v>19</v>
      </c>
      <c r="C17" s="36" t="s">
        <v>30</v>
      </c>
      <c r="D17" s="36" t="s">
        <v>30</v>
      </c>
      <c r="E17" s="40" t="s">
        <v>30</v>
      </c>
      <c r="F17" s="37">
        <v>2922.04939909201</v>
      </c>
      <c r="G17" s="37">
        <v>18583.6</v>
      </c>
      <c r="H17" s="47">
        <f t="shared" si="0"/>
        <v>18583.6</v>
      </c>
      <c r="I17" s="47">
        <v>18583.6</v>
      </c>
      <c r="J17" s="47">
        <v>0</v>
      </c>
      <c r="K17" s="47">
        <v>0</v>
      </c>
      <c r="L17" s="47">
        <v>0</v>
      </c>
      <c r="M17" s="38"/>
      <c r="N17" s="44"/>
    </row>
    <row r="18" spans="1:14" ht="12.75">
      <c r="A18" s="139"/>
      <c r="B18" s="10" t="s">
        <v>68</v>
      </c>
      <c r="C18" s="36" t="s">
        <v>30</v>
      </c>
      <c r="D18" s="36" t="s">
        <v>30</v>
      </c>
      <c r="E18" s="40" t="s">
        <v>30</v>
      </c>
      <c r="F18" s="37">
        <v>0</v>
      </c>
      <c r="G18" s="37">
        <v>0</v>
      </c>
      <c r="H18" s="47">
        <f t="shared" si="0"/>
        <v>0</v>
      </c>
      <c r="I18" s="47">
        <v>0</v>
      </c>
      <c r="J18" s="47">
        <v>0</v>
      </c>
      <c r="K18" s="47">
        <v>0</v>
      </c>
      <c r="L18" s="47">
        <v>0</v>
      </c>
      <c r="M18" s="39"/>
      <c r="N18" s="44"/>
    </row>
    <row r="19" spans="1:14" s="24" customFormat="1" ht="108" customHeight="1">
      <c r="A19" s="139" t="s">
        <v>63</v>
      </c>
      <c r="B19" s="72" t="s">
        <v>61</v>
      </c>
      <c r="C19" s="2" t="s">
        <v>81</v>
      </c>
      <c r="D19" s="58" t="s">
        <v>79</v>
      </c>
      <c r="E19" s="46">
        <v>15904.2</v>
      </c>
      <c r="F19" s="40" t="s">
        <v>30</v>
      </c>
      <c r="G19" s="40">
        <v>62215</v>
      </c>
      <c r="H19" s="83">
        <f t="shared" si="0"/>
        <v>62215</v>
      </c>
      <c r="I19" s="82">
        <f>I20+I21+I22</f>
        <v>62215</v>
      </c>
      <c r="J19" s="82">
        <f>J20+J21+J22</f>
        <v>0</v>
      </c>
      <c r="K19" s="82">
        <f>K20+K21+K22</f>
        <v>0</v>
      </c>
      <c r="L19" s="82">
        <f>L20+L21+L22</f>
        <v>0</v>
      </c>
      <c r="M19" s="38"/>
      <c r="N19" s="43"/>
    </row>
    <row r="20" spans="1:14" s="24" customFormat="1" ht="12.75">
      <c r="A20" s="139"/>
      <c r="B20" s="10" t="s">
        <v>33</v>
      </c>
      <c r="C20" s="36" t="s">
        <v>30</v>
      </c>
      <c r="D20" s="36" t="s">
        <v>30</v>
      </c>
      <c r="E20" s="40" t="s">
        <v>30</v>
      </c>
      <c r="F20" s="37">
        <v>10340.172822073573</v>
      </c>
      <c r="G20" s="40">
        <v>62215</v>
      </c>
      <c r="H20" s="47">
        <f t="shared" si="0"/>
        <v>27705</v>
      </c>
      <c r="I20" s="47">
        <v>27705</v>
      </c>
      <c r="J20" s="47">
        <v>0</v>
      </c>
      <c r="K20" s="47">
        <v>0</v>
      </c>
      <c r="L20" s="47">
        <v>0</v>
      </c>
      <c r="M20" s="38"/>
      <c r="N20" s="43"/>
    </row>
    <row r="21" spans="1:14" s="24" customFormat="1" ht="12.75">
      <c r="A21" s="139"/>
      <c r="B21" s="10" t="s">
        <v>19</v>
      </c>
      <c r="C21" s="36" t="s">
        <v>30</v>
      </c>
      <c r="D21" s="36" t="s">
        <v>30</v>
      </c>
      <c r="E21" s="40" t="s">
        <v>30</v>
      </c>
      <c r="F21" s="37">
        <v>5426.285798374119</v>
      </c>
      <c r="G21" s="37">
        <v>34510</v>
      </c>
      <c r="H21" s="47">
        <f t="shared" si="0"/>
        <v>20000</v>
      </c>
      <c r="I21" s="47">
        <v>20000</v>
      </c>
      <c r="J21" s="47">
        <v>0</v>
      </c>
      <c r="K21" s="47">
        <v>0</v>
      </c>
      <c r="L21" s="47">
        <v>0</v>
      </c>
      <c r="M21" s="38"/>
      <c r="N21" s="44"/>
    </row>
    <row r="22" spans="1:14" s="24" customFormat="1" ht="12.75">
      <c r="A22" s="139"/>
      <c r="B22" s="10" t="s">
        <v>68</v>
      </c>
      <c r="C22" s="36" t="s">
        <v>30</v>
      </c>
      <c r="D22" s="36" t="s">
        <v>30</v>
      </c>
      <c r="E22" s="40" t="s">
        <v>30</v>
      </c>
      <c r="F22" s="37">
        <v>2164.634152584776</v>
      </c>
      <c r="G22" s="37">
        <v>14510</v>
      </c>
      <c r="H22" s="47">
        <f t="shared" si="0"/>
        <v>14510</v>
      </c>
      <c r="I22" s="47">
        <v>14510</v>
      </c>
      <c r="J22" s="47">
        <v>0</v>
      </c>
      <c r="K22" s="47">
        <v>0</v>
      </c>
      <c r="L22" s="47">
        <v>0</v>
      </c>
      <c r="M22" s="39"/>
      <c r="N22" s="44"/>
    </row>
    <row r="23" spans="1:14" s="24" customFormat="1" ht="81" customHeight="1">
      <c r="A23" s="133" t="s">
        <v>64</v>
      </c>
      <c r="B23" s="75" t="s">
        <v>65</v>
      </c>
      <c r="C23" s="66" t="s">
        <v>97</v>
      </c>
      <c r="D23" s="58" t="s">
        <v>90</v>
      </c>
      <c r="E23" s="46">
        <v>8760</v>
      </c>
      <c r="F23" s="40" t="s">
        <v>30</v>
      </c>
      <c r="G23" s="103">
        <v>9090.909</v>
      </c>
      <c r="H23" s="91">
        <f t="shared" si="0"/>
        <v>9090.909</v>
      </c>
      <c r="I23" s="82">
        <f>I24+I25+I26</f>
        <v>0</v>
      </c>
      <c r="J23" s="82">
        <f>J24+J25+J26</f>
        <v>9000</v>
      </c>
      <c r="K23" s="89">
        <f>K24+K25+K26</f>
        <v>90.909</v>
      </c>
      <c r="L23" s="82">
        <f>L24+L25+L26</f>
        <v>0</v>
      </c>
      <c r="M23" s="38"/>
      <c r="N23" s="44"/>
    </row>
    <row r="24" spans="1:14" s="24" customFormat="1" ht="12.75">
      <c r="A24" s="134"/>
      <c r="B24" s="10" t="s">
        <v>33</v>
      </c>
      <c r="C24" s="36" t="s">
        <v>30</v>
      </c>
      <c r="D24" s="36" t="s">
        <v>30</v>
      </c>
      <c r="E24" s="40" t="s">
        <v>30</v>
      </c>
      <c r="F24" s="37">
        <v>0</v>
      </c>
      <c r="G24" s="103">
        <v>9090.909</v>
      </c>
      <c r="H24" s="103">
        <f t="shared" si="0"/>
        <v>9090.909</v>
      </c>
      <c r="I24" s="47">
        <v>0</v>
      </c>
      <c r="J24" s="47">
        <v>9000</v>
      </c>
      <c r="K24" s="103">
        <v>90.909</v>
      </c>
      <c r="L24" s="47">
        <v>0</v>
      </c>
      <c r="M24" s="38"/>
      <c r="N24" s="44"/>
    </row>
    <row r="25" spans="1:14" s="24" customFormat="1" ht="12.75">
      <c r="A25" s="134"/>
      <c r="B25" s="10" t="s">
        <v>19</v>
      </c>
      <c r="C25" s="36" t="s">
        <v>30</v>
      </c>
      <c r="D25" s="36" t="s">
        <v>30</v>
      </c>
      <c r="E25" s="40" t="s">
        <v>30</v>
      </c>
      <c r="F25" s="37">
        <v>0</v>
      </c>
      <c r="G25" s="37">
        <v>0</v>
      </c>
      <c r="H25" s="47">
        <f t="shared" si="0"/>
        <v>0</v>
      </c>
      <c r="I25" s="47">
        <v>0</v>
      </c>
      <c r="J25" s="47">
        <v>0</v>
      </c>
      <c r="K25" s="47">
        <v>0</v>
      </c>
      <c r="L25" s="47">
        <v>0</v>
      </c>
      <c r="M25" s="38"/>
      <c r="N25" s="44"/>
    </row>
    <row r="26" spans="1:14" s="24" customFormat="1" ht="12.75">
      <c r="A26" s="134"/>
      <c r="B26" s="10" t="s">
        <v>68</v>
      </c>
      <c r="C26" s="36" t="s">
        <v>30</v>
      </c>
      <c r="D26" s="36" t="s">
        <v>30</v>
      </c>
      <c r="E26" s="40" t="s">
        <v>30</v>
      </c>
      <c r="F26" s="37">
        <v>0</v>
      </c>
      <c r="G26" s="37">
        <v>0</v>
      </c>
      <c r="H26" s="47">
        <f t="shared" si="0"/>
        <v>0</v>
      </c>
      <c r="I26" s="47">
        <v>0</v>
      </c>
      <c r="J26" s="47">
        <v>0</v>
      </c>
      <c r="K26" s="47">
        <v>0</v>
      </c>
      <c r="L26" s="47">
        <v>0</v>
      </c>
      <c r="M26" s="39"/>
      <c r="N26" s="44"/>
    </row>
    <row r="27" spans="1:14" s="24" customFormat="1" ht="25.5">
      <c r="A27" s="133" t="s">
        <v>66</v>
      </c>
      <c r="B27" s="75" t="s">
        <v>111</v>
      </c>
      <c r="C27" s="66" t="s">
        <v>97</v>
      </c>
      <c r="D27" s="58" t="s">
        <v>90</v>
      </c>
      <c r="E27" s="37">
        <v>0</v>
      </c>
      <c r="F27" s="40" t="s">
        <v>30</v>
      </c>
      <c r="G27" s="95">
        <v>15000</v>
      </c>
      <c r="H27" s="84">
        <f aca="true" t="shared" si="1" ref="H27:H39">ABS(I27+J27+K27+L27)</f>
        <v>15000</v>
      </c>
      <c r="I27" s="82">
        <f>I28+I29+I30</f>
        <v>0</v>
      </c>
      <c r="J27" s="82">
        <f>J28+J29+J30</f>
        <v>0</v>
      </c>
      <c r="K27" s="85">
        <f>K28+K29+K30</f>
        <v>15000</v>
      </c>
      <c r="L27" s="82">
        <f>L28+L29+L30</f>
        <v>0</v>
      </c>
      <c r="M27" s="39"/>
      <c r="N27" s="44"/>
    </row>
    <row r="28" spans="1:14" s="24" customFormat="1" ht="12.75">
      <c r="A28" s="134"/>
      <c r="B28" s="10" t="s">
        <v>33</v>
      </c>
      <c r="C28" s="36" t="s">
        <v>30</v>
      </c>
      <c r="D28" s="36" t="s">
        <v>30</v>
      </c>
      <c r="E28" s="40" t="s">
        <v>30</v>
      </c>
      <c r="F28" s="37">
        <v>0</v>
      </c>
      <c r="G28" s="65">
        <v>15000</v>
      </c>
      <c r="H28" s="81">
        <f t="shared" si="1"/>
        <v>15000</v>
      </c>
      <c r="I28" s="47">
        <v>0</v>
      </c>
      <c r="J28" s="47">
        <v>0</v>
      </c>
      <c r="K28" s="81">
        <v>15000</v>
      </c>
      <c r="L28" s="47">
        <v>0</v>
      </c>
      <c r="M28" s="39"/>
      <c r="N28" s="44"/>
    </row>
    <row r="29" spans="1:14" s="24" customFormat="1" ht="12.75">
      <c r="A29" s="134"/>
      <c r="B29" s="10" t="s">
        <v>19</v>
      </c>
      <c r="C29" s="36" t="s">
        <v>30</v>
      </c>
      <c r="D29" s="36" t="s">
        <v>30</v>
      </c>
      <c r="E29" s="40" t="s">
        <v>30</v>
      </c>
      <c r="F29" s="37">
        <v>0</v>
      </c>
      <c r="G29" s="37">
        <v>0</v>
      </c>
      <c r="H29" s="47">
        <f t="shared" si="1"/>
        <v>0</v>
      </c>
      <c r="I29" s="47">
        <v>0</v>
      </c>
      <c r="J29" s="47">
        <v>0</v>
      </c>
      <c r="K29" s="47">
        <v>0</v>
      </c>
      <c r="L29" s="47">
        <v>0</v>
      </c>
      <c r="M29" s="39"/>
      <c r="N29" s="44"/>
    </row>
    <row r="30" spans="1:14" s="24" customFormat="1" ht="12.75">
      <c r="A30" s="134"/>
      <c r="B30" s="10" t="s">
        <v>68</v>
      </c>
      <c r="C30" s="36" t="s">
        <v>30</v>
      </c>
      <c r="D30" s="36" t="s">
        <v>30</v>
      </c>
      <c r="E30" s="40" t="s">
        <v>30</v>
      </c>
      <c r="F30" s="37">
        <v>0</v>
      </c>
      <c r="G30" s="37">
        <v>0</v>
      </c>
      <c r="H30" s="47">
        <f t="shared" si="1"/>
        <v>0</v>
      </c>
      <c r="I30" s="47">
        <v>0</v>
      </c>
      <c r="J30" s="47">
        <v>0</v>
      </c>
      <c r="K30" s="47">
        <v>0</v>
      </c>
      <c r="L30" s="47">
        <v>0</v>
      </c>
      <c r="M30" s="39"/>
      <c r="N30" s="44"/>
    </row>
    <row r="31" spans="1:14" s="24" customFormat="1" ht="63.75">
      <c r="A31" s="133" t="s">
        <v>102</v>
      </c>
      <c r="B31" s="78" t="s">
        <v>106</v>
      </c>
      <c r="C31" s="66" t="s">
        <v>97</v>
      </c>
      <c r="D31" s="58" t="s">
        <v>78</v>
      </c>
      <c r="E31" s="37">
        <v>0</v>
      </c>
      <c r="F31" s="40" t="s">
        <v>30</v>
      </c>
      <c r="G31" s="95">
        <v>276</v>
      </c>
      <c r="H31" s="84">
        <f t="shared" si="1"/>
        <v>276</v>
      </c>
      <c r="I31" s="82">
        <f>I32+I33+I34</f>
        <v>0</v>
      </c>
      <c r="J31" s="82">
        <f>J32+J33+J34</f>
        <v>0</v>
      </c>
      <c r="K31" s="85">
        <f>K32+K33+K34</f>
        <v>276</v>
      </c>
      <c r="L31" s="82">
        <f>L32+L33+L34</f>
        <v>0</v>
      </c>
      <c r="M31" s="39"/>
      <c r="N31" s="44"/>
    </row>
    <row r="32" spans="1:14" s="24" customFormat="1" ht="12.75">
      <c r="A32" s="134"/>
      <c r="B32" s="10" t="s">
        <v>33</v>
      </c>
      <c r="C32" s="36" t="s">
        <v>30</v>
      </c>
      <c r="D32" s="36" t="s">
        <v>30</v>
      </c>
      <c r="E32" s="40" t="s">
        <v>30</v>
      </c>
      <c r="F32" s="37">
        <v>0</v>
      </c>
      <c r="G32" s="65">
        <v>276</v>
      </c>
      <c r="H32" s="81">
        <f t="shared" si="1"/>
        <v>276</v>
      </c>
      <c r="I32" s="47">
        <v>0</v>
      </c>
      <c r="J32" s="47">
        <v>0</v>
      </c>
      <c r="K32" s="81">
        <v>276</v>
      </c>
      <c r="L32" s="47">
        <v>0</v>
      </c>
      <c r="M32" s="39"/>
      <c r="N32" s="44"/>
    </row>
    <row r="33" spans="1:14" s="24" customFormat="1" ht="12.75">
      <c r="A33" s="134"/>
      <c r="B33" s="10" t="s">
        <v>19</v>
      </c>
      <c r="C33" s="36" t="s">
        <v>30</v>
      </c>
      <c r="D33" s="36" t="s">
        <v>30</v>
      </c>
      <c r="E33" s="40" t="s">
        <v>30</v>
      </c>
      <c r="F33" s="37">
        <v>0</v>
      </c>
      <c r="G33" s="37">
        <v>0</v>
      </c>
      <c r="H33" s="47">
        <f t="shared" si="1"/>
        <v>0</v>
      </c>
      <c r="I33" s="47">
        <v>0</v>
      </c>
      <c r="J33" s="47">
        <v>0</v>
      </c>
      <c r="K33" s="47">
        <v>0</v>
      </c>
      <c r="L33" s="47">
        <v>0</v>
      </c>
      <c r="M33" s="39"/>
      <c r="N33" s="44"/>
    </row>
    <row r="34" spans="1:14" s="24" customFormat="1" ht="12.75">
      <c r="A34" s="134"/>
      <c r="B34" s="10" t="s">
        <v>68</v>
      </c>
      <c r="C34" s="36" t="s">
        <v>30</v>
      </c>
      <c r="D34" s="36" t="s">
        <v>30</v>
      </c>
      <c r="E34" s="40" t="s">
        <v>30</v>
      </c>
      <c r="F34" s="37">
        <v>0</v>
      </c>
      <c r="G34" s="37">
        <v>0</v>
      </c>
      <c r="H34" s="47">
        <f t="shared" si="1"/>
        <v>0</v>
      </c>
      <c r="I34" s="47">
        <v>0</v>
      </c>
      <c r="J34" s="47">
        <v>0</v>
      </c>
      <c r="K34" s="47">
        <v>0</v>
      </c>
      <c r="L34" s="47">
        <v>0</v>
      </c>
      <c r="M34" s="39"/>
      <c r="N34" s="44"/>
    </row>
    <row r="35" spans="1:14" s="24" customFormat="1" ht="25.5">
      <c r="A35" s="133" t="s">
        <v>104</v>
      </c>
      <c r="B35" s="75" t="s">
        <v>107</v>
      </c>
      <c r="C35" s="66" t="s">
        <v>76</v>
      </c>
      <c r="D35" s="58" t="s">
        <v>9</v>
      </c>
      <c r="E35" s="37">
        <v>0</v>
      </c>
      <c r="F35" s="40" t="s">
        <v>30</v>
      </c>
      <c r="G35" s="95">
        <v>2407</v>
      </c>
      <c r="H35" s="84">
        <f t="shared" si="1"/>
        <v>2407</v>
      </c>
      <c r="I35" s="82">
        <f>I36+I37+I38</f>
        <v>0</v>
      </c>
      <c r="J35" s="82">
        <f>J36+J37+J38</f>
        <v>0</v>
      </c>
      <c r="K35" s="85">
        <f>K36+K37+K38</f>
        <v>2407</v>
      </c>
      <c r="L35" s="82">
        <f>L36+L37+L38</f>
        <v>0</v>
      </c>
      <c r="M35" s="39"/>
      <c r="N35" s="44"/>
    </row>
    <row r="36" spans="1:14" s="24" customFormat="1" ht="12.75">
      <c r="A36" s="134"/>
      <c r="B36" s="10" t="s">
        <v>33</v>
      </c>
      <c r="C36" s="36" t="s">
        <v>30</v>
      </c>
      <c r="D36" s="36" t="s">
        <v>30</v>
      </c>
      <c r="E36" s="40" t="s">
        <v>30</v>
      </c>
      <c r="F36" s="37">
        <v>0</v>
      </c>
      <c r="G36" s="65">
        <v>2407</v>
      </c>
      <c r="H36" s="81">
        <f t="shared" si="1"/>
        <v>2407</v>
      </c>
      <c r="I36" s="47">
        <v>0</v>
      </c>
      <c r="J36" s="47">
        <v>0</v>
      </c>
      <c r="K36" s="81">
        <v>2407</v>
      </c>
      <c r="L36" s="47">
        <v>0</v>
      </c>
      <c r="M36" s="39"/>
      <c r="N36" s="44"/>
    </row>
    <row r="37" spans="1:14" s="24" customFormat="1" ht="12.75">
      <c r="A37" s="134"/>
      <c r="B37" s="10" t="s">
        <v>19</v>
      </c>
      <c r="C37" s="36" t="s">
        <v>30</v>
      </c>
      <c r="D37" s="36" t="s">
        <v>30</v>
      </c>
      <c r="E37" s="40" t="s">
        <v>30</v>
      </c>
      <c r="F37" s="37">
        <v>0</v>
      </c>
      <c r="G37" s="37">
        <v>0</v>
      </c>
      <c r="H37" s="47">
        <f t="shared" si="1"/>
        <v>0</v>
      </c>
      <c r="I37" s="47">
        <v>0</v>
      </c>
      <c r="J37" s="47">
        <v>0</v>
      </c>
      <c r="K37" s="47">
        <v>0</v>
      </c>
      <c r="L37" s="47">
        <v>0</v>
      </c>
      <c r="M37" s="39"/>
      <c r="N37" s="44"/>
    </row>
    <row r="38" spans="1:14" s="24" customFormat="1" ht="12.75">
      <c r="A38" s="134"/>
      <c r="B38" s="10" t="s">
        <v>68</v>
      </c>
      <c r="C38" s="36" t="s">
        <v>30</v>
      </c>
      <c r="D38" s="36" t="s">
        <v>30</v>
      </c>
      <c r="E38" s="40" t="s">
        <v>30</v>
      </c>
      <c r="F38" s="37">
        <v>0</v>
      </c>
      <c r="G38" s="37">
        <v>0</v>
      </c>
      <c r="H38" s="47">
        <f t="shared" si="1"/>
        <v>0</v>
      </c>
      <c r="I38" s="47">
        <v>0</v>
      </c>
      <c r="J38" s="47">
        <v>0</v>
      </c>
      <c r="K38" s="47">
        <v>0</v>
      </c>
      <c r="L38" s="47">
        <v>0</v>
      </c>
      <c r="M38" s="39"/>
      <c r="N38" s="44"/>
    </row>
    <row r="39" spans="1:14" s="24" customFormat="1" ht="45" customHeight="1">
      <c r="A39" s="135" t="s">
        <v>55</v>
      </c>
      <c r="B39" s="78" t="s">
        <v>91</v>
      </c>
      <c r="C39" s="66" t="s">
        <v>76</v>
      </c>
      <c r="D39" s="2" t="s">
        <v>9</v>
      </c>
      <c r="E39" s="47">
        <v>7807.41</v>
      </c>
      <c r="F39" s="40" t="s">
        <v>30</v>
      </c>
      <c r="G39" s="40">
        <v>43223</v>
      </c>
      <c r="H39" s="83">
        <f t="shared" si="1"/>
        <v>43223</v>
      </c>
      <c r="I39" s="82">
        <f>I40+I41+I42</f>
        <v>43223</v>
      </c>
      <c r="J39" s="82">
        <f>J40+J41+J42</f>
        <v>0</v>
      </c>
      <c r="K39" s="82">
        <f>K40+K41+K42</f>
        <v>0</v>
      </c>
      <c r="L39" s="82">
        <f>L40+L41+L42</f>
        <v>0</v>
      </c>
      <c r="M39" s="38"/>
      <c r="N39" s="43"/>
    </row>
    <row r="40" spans="1:15" s="24" customFormat="1" ht="12.75">
      <c r="A40" s="136"/>
      <c r="B40" s="5" t="s">
        <v>18</v>
      </c>
      <c r="C40" s="36" t="s">
        <v>30</v>
      </c>
      <c r="D40" s="36" t="s">
        <v>30</v>
      </c>
      <c r="E40" s="40" t="s">
        <v>30</v>
      </c>
      <c r="F40" s="37">
        <v>7807.41</v>
      </c>
      <c r="G40" s="40">
        <v>43223</v>
      </c>
      <c r="H40" s="47">
        <f>I40+J40+K40+L40</f>
        <v>39659</v>
      </c>
      <c r="I40" s="45">
        <v>39659</v>
      </c>
      <c r="J40" s="45">
        <v>0</v>
      </c>
      <c r="K40" s="45">
        <v>0</v>
      </c>
      <c r="L40" s="45">
        <v>0</v>
      </c>
      <c r="M40" s="38"/>
      <c r="N40" s="43"/>
      <c r="O40" s="98"/>
    </row>
    <row r="41" spans="1:14" s="24" customFormat="1" ht="12.75">
      <c r="A41" s="136"/>
      <c r="B41" s="5" t="s">
        <v>19</v>
      </c>
      <c r="C41" s="36" t="s">
        <v>30</v>
      </c>
      <c r="D41" s="36" t="s">
        <v>30</v>
      </c>
      <c r="E41" s="40" t="s">
        <v>30</v>
      </c>
      <c r="F41" s="37">
        <v>560.3964817561681</v>
      </c>
      <c r="G41" s="47">
        <v>3564</v>
      </c>
      <c r="H41" s="47">
        <f>I41+J41+K41+L41</f>
        <v>3564</v>
      </c>
      <c r="I41" s="45">
        <v>3564</v>
      </c>
      <c r="J41" s="45">
        <v>0</v>
      </c>
      <c r="K41" s="45">
        <v>0</v>
      </c>
      <c r="L41" s="45">
        <v>0</v>
      </c>
      <c r="M41" s="38"/>
      <c r="N41" s="44"/>
    </row>
    <row r="42" spans="1:14" s="24" customFormat="1" ht="12.75">
      <c r="A42" s="136"/>
      <c r="B42" s="5" t="s">
        <v>68</v>
      </c>
      <c r="C42" s="36" t="s">
        <v>30</v>
      </c>
      <c r="D42" s="36" t="s">
        <v>30</v>
      </c>
      <c r="E42" s="40" t="s">
        <v>30</v>
      </c>
      <c r="F42" s="37">
        <v>0</v>
      </c>
      <c r="G42" s="47">
        <v>0</v>
      </c>
      <c r="H42" s="47">
        <f>I42+J42+K42+L42</f>
        <v>0</v>
      </c>
      <c r="I42" s="45">
        <v>0</v>
      </c>
      <c r="J42" s="45">
        <v>0</v>
      </c>
      <c r="K42" s="45">
        <v>0</v>
      </c>
      <c r="L42" s="45">
        <v>0</v>
      </c>
      <c r="M42" s="39"/>
      <c r="N42" s="44"/>
    </row>
    <row r="43" spans="1:14" s="24" customFormat="1" ht="70.5" customHeight="1">
      <c r="A43" s="135" t="s">
        <v>53</v>
      </c>
      <c r="B43" s="78" t="s">
        <v>75</v>
      </c>
      <c r="C43" s="66" t="s">
        <v>100</v>
      </c>
      <c r="D43" s="2" t="s">
        <v>82</v>
      </c>
      <c r="E43" s="47">
        <v>0</v>
      </c>
      <c r="F43" s="40" t="s">
        <v>30</v>
      </c>
      <c r="G43" s="40">
        <v>84000</v>
      </c>
      <c r="H43" s="83">
        <f>I43+J43+K43+L43</f>
        <v>84000</v>
      </c>
      <c r="I43" s="82">
        <f>I44+I45+I46</f>
        <v>84000</v>
      </c>
      <c r="J43" s="82">
        <f>J44+J45+J46</f>
        <v>0</v>
      </c>
      <c r="K43" s="82">
        <f>K44+K45+K46</f>
        <v>0</v>
      </c>
      <c r="L43" s="82">
        <f>L44+L45+L46</f>
        <v>0</v>
      </c>
      <c r="M43" s="38"/>
      <c r="N43" s="43"/>
    </row>
    <row r="44" spans="1:14" s="24" customFormat="1" ht="12.75">
      <c r="A44" s="136"/>
      <c r="B44" s="5" t="s">
        <v>18</v>
      </c>
      <c r="C44" s="36" t="s">
        <v>30</v>
      </c>
      <c r="D44" s="36" t="s">
        <v>30</v>
      </c>
      <c r="E44" s="40" t="s">
        <v>30</v>
      </c>
      <c r="F44" s="37">
        <v>0</v>
      </c>
      <c r="G44" s="40">
        <f>H43</f>
        <v>84000</v>
      </c>
      <c r="H44" s="47">
        <v>0</v>
      </c>
      <c r="I44" s="45">
        <v>0</v>
      </c>
      <c r="J44" s="45">
        <v>0</v>
      </c>
      <c r="K44" s="45">
        <v>0</v>
      </c>
      <c r="L44" s="45">
        <v>0</v>
      </c>
      <c r="M44" s="38"/>
      <c r="N44" s="43"/>
    </row>
    <row r="45" spans="1:14" s="24" customFormat="1" ht="12.75">
      <c r="A45" s="136"/>
      <c r="B45" s="5" t="s">
        <v>19</v>
      </c>
      <c r="C45" s="36" t="s">
        <v>30</v>
      </c>
      <c r="D45" s="36" t="s">
        <v>30</v>
      </c>
      <c r="E45" s="40" t="s">
        <v>30</v>
      </c>
      <c r="F45" s="37">
        <v>0</v>
      </c>
      <c r="G45" s="47">
        <f>G44-H44</f>
        <v>84000</v>
      </c>
      <c r="H45" s="47">
        <f aca="true" t="shared" si="2" ref="H45:H50">I45+J45+K45+L45</f>
        <v>4000</v>
      </c>
      <c r="I45" s="45">
        <v>4000</v>
      </c>
      <c r="J45" s="45">
        <v>0</v>
      </c>
      <c r="K45" s="45">
        <v>0</v>
      </c>
      <c r="L45" s="45">
        <v>0</v>
      </c>
      <c r="M45" s="38"/>
      <c r="N45" s="44"/>
    </row>
    <row r="46" spans="1:14" s="24" customFormat="1" ht="12.75">
      <c r="A46" s="136"/>
      <c r="B46" s="5" t="s">
        <v>68</v>
      </c>
      <c r="C46" s="36" t="s">
        <v>30</v>
      </c>
      <c r="D46" s="36" t="s">
        <v>30</v>
      </c>
      <c r="E46" s="40" t="s">
        <v>30</v>
      </c>
      <c r="F46" s="37">
        <v>0</v>
      </c>
      <c r="G46" s="47">
        <f>G45-H45</f>
        <v>80000</v>
      </c>
      <c r="H46" s="47">
        <f t="shared" si="2"/>
        <v>80000</v>
      </c>
      <c r="I46" s="45">
        <v>80000</v>
      </c>
      <c r="J46" s="45">
        <v>0</v>
      </c>
      <c r="K46" s="45">
        <v>0</v>
      </c>
      <c r="L46" s="45">
        <v>0</v>
      </c>
      <c r="M46" s="39"/>
      <c r="N46" s="44"/>
    </row>
    <row r="47" spans="1:14" s="24" customFormat="1" ht="45" customHeight="1">
      <c r="A47" s="135" t="s">
        <v>103</v>
      </c>
      <c r="B47" s="78" t="s">
        <v>105</v>
      </c>
      <c r="C47" s="102" t="s">
        <v>119</v>
      </c>
      <c r="D47" s="2" t="s">
        <v>82</v>
      </c>
      <c r="E47" s="45">
        <v>0</v>
      </c>
      <c r="F47" s="40" t="s">
        <v>30</v>
      </c>
      <c r="G47" s="40">
        <v>300</v>
      </c>
      <c r="H47" s="83">
        <f t="shared" si="2"/>
        <v>300</v>
      </c>
      <c r="I47" s="82">
        <f>I48+I49+I50</f>
        <v>0</v>
      </c>
      <c r="J47" s="82">
        <f>J48+J49+J50</f>
        <v>0</v>
      </c>
      <c r="K47" s="82">
        <f>K48+K49+K50</f>
        <v>300</v>
      </c>
      <c r="L47" s="82">
        <f>L48+L49+L50</f>
        <v>0</v>
      </c>
      <c r="M47" s="39"/>
      <c r="N47" s="44"/>
    </row>
    <row r="48" spans="1:14" s="24" customFormat="1" ht="12.75">
      <c r="A48" s="136"/>
      <c r="B48" s="5" t="s">
        <v>18</v>
      </c>
      <c r="C48" s="36" t="s">
        <v>30</v>
      </c>
      <c r="D48" s="36" t="s">
        <v>30</v>
      </c>
      <c r="E48" s="40" t="s">
        <v>30</v>
      </c>
      <c r="F48" s="37">
        <v>0</v>
      </c>
      <c r="G48" s="40">
        <f>H47</f>
        <v>300</v>
      </c>
      <c r="H48" s="47">
        <f t="shared" si="2"/>
        <v>300</v>
      </c>
      <c r="I48" s="45">
        <v>0</v>
      </c>
      <c r="J48" s="45">
        <v>0</v>
      </c>
      <c r="K48" s="45">
        <v>300</v>
      </c>
      <c r="L48" s="45">
        <v>0</v>
      </c>
      <c r="M48" s="39"/>
      <c r="N48" s="44"/>
    </row>
    <row r="49" spans="1:14" s="24" customFormat="1" ht="12.75">
      <c r="A49" s="136"/>
      <c r="B49" s="5" t="s">
        <v>19</v>
      </c>
      <c r="C49" s="36" t="s">
        <v>30</v>
      </c>
      <c r="D49" s="36" t="s">
        <v>30</v>
      </c>
      <c r="E49" s="40" t="s">
        <v>30</v>
      </c>
      <c r="F49" s="37">
        <v>0</v>
      </c>
      <c r="G49" s="47">
        <v>0</v>
      </c>
      <c r="H49" s="47">
        <f t="shared" si="2"/>
        <v>0</v>
      </c>
      <c r="I49" s="45">
        <v>0</v>
      </c>
      <c r="J49" s="45">
        <v>0</v>
      </c>
      <c r="K49" s="45">
        <v>0</v>
      </c>
      <c r="L49" s="45">
        <v>0</v>
      </c>
      <c r="M49" s="39"/>
      <c r="N49" s="44"/>
    </row>
    <row r="50" spans="1:14" s="24" customFormat="1" ht="12.75">
      <c r="A50" s="136"/>
      <c r="B50" s="5" t="s">
        <v>68</v>
      </c>
      <c r="C50" s="36" t="s">
        <v>30</v>
      </c>
      <c r="D50" s="36" t="s">
        <v>30</v>
      </c>
      <c r="E50" s="40" t="s">
        <v>30</v>
      </c>
      <c r="F50" s="37">
        <v>0</v>
      </c>
      <c r="G50" s="47">
        <v>0</v>
      </c>
      <c r="H50" s="47">
        <f t="shared" si="2"/>
        <v>0</v>
      </c>
      <c r="I50" s="45">
        <v>0</v>
      </c>
      <c r="J50" s="45">
        <v>0</v>
      </c>
      <c r="K50" s="45">
        <v>0</v>
      </c>
      <c r="L50" s="45">
        <v>0</v>
      </c>
      <c r="M50" s="39"/>
      <c r="N50" s="44"/>
    </row>
    <row r="51" spans="1:14" s="52" customFormat="1" ht="22.5" customHeight="1">
      <c r="A51" s="137"/>
      <c r="B51" s="48" t="s">
        <v>34</v>
      </c>
      <c r="C51" s="96" t="s">
        <v>30</v>
      </c>
      <c r="D51" s="96" t="s">
        <v>30</v>
      </c>
      <c r="E51" s="96" t="s">
        <v>30</v>
      </c>
      <c r="F51" s="99" t="s">
        <v>30</v>
      </c>
      <c r="G51" s="93">
        <f aca="true" t="shared" si="3" ref="G51:K54">G7+G35+G31+G47+G27+G11+G15+G19+G23+G39+G43</f>
        <v>319381.665</v>
      </c>
      <c r="H51" s="93">
        <f t="shared" si="3"/>
        <v>319381.66486</v>
      </c>
      <c r="I51" s="49">
        <f t="shared" si="3"/>
        <v>286595.6</v>
      </c>
      <c r="J51" s="49">
        <f t="shared" si="3"/>
        <v>9000</v>
      </c>
      <c r="K51" s="93">
        <f t="shared" si="3"/>
        <v>23786.06486</v>
      </c>
      <c r="L51" s="49">
        <f>L7+L11+L15+L19+L23+L39+L43</f>
        <v>0</v>
      </c>
      <c r="M51" s="50"/>
      <c r="N51" s="51"/>
    </row>
    <row r="52" spans="1:14" s="52" customFormat="1" ht="15" customHeight="1">
      <c r="A52" s="137"/>
      <c r="B52" s="48" t="s">
        <v>18</v>
      </c>
      <c r="C52" s="96" t="s">
        <v>30</v>
      </c>
      <c r="D52" s="96" t="s">
        <v>30</v>
      </c>
      <c r="E52" s="96" t="s">
        <v>30</v>
      </c>
      <c r="F52" s="96" t="s">
        <v>30</v>
      </c>
      <c r="G52" s="93">
        <f t="shared" si="3"/>
        <v>319381.665</v>
      </c>
      <c r="H52" s="93">
        <f t="shared" si="3"/>
        <v>154750.06485999998</v>
      </c>
      <c r="I52" s="49">
        <f t="shared" si="3"/>
        <v>121964</v>
      </c>
      <c r="J52" s="49">
        <f t="shared" si="3"/>
        <v>9000</v>
      </c>
      <c r="K52" s="93">
        <f t="shared" si="3"/>
        <v>23786.06486</v>
      </c>
      <c r="L52" s="49">
        <f>L8+L36+L32+L48+L28+L12+L16+L20+L24+L40+L44</f>
        <v>0</v>
      </c>
      <c r="M52" s="50"/>
      <c r="N52" s="51"/>
    </row>
    <row r="53" spans="1:15" s="52" customFormat="1" ht="15" customHeight="1">
      <c r="A53" s="138"/>
      <c r="B53" s="48" t="s">
        <v>35</v>
      </c>
      <c r="C53" s="96" t="s">
        <v>30</v>
      </c>
      <c r="D53" s="96" t="s">
        <v>30</v>
      </c>
      <c r="E53" s="96" t="s">
        <v>30</v>
      </c>
      <c r="F53" s="96" t="s">
        <v>30</v>
      </c>
      <c r="G53" s="93">
        <f t="shared" si="3"/>
        <v>164631.6</v>
      </c>
      <c r="H53" s="49">
        <f t="shared" si="3"/>
        <v>70121.6</v>
      </c>
      <c r="I53" s="49">
        <f t="shared" si="3"/>
        <v>70121.6</v>
      </c>
      <c r="J53" s="49">
        <f t="shared" si="3"/>
        <v>0</v>
      </c>
      <c r="K53" s="49">
        <f t="shared" si="3"/>
        <v>0</v>
      </c>
      <c r="L53" s="49">
        <f>L9+L37+L33+L49+L29+L13+L17+L21+L25+L41+L45</f>
        <v>0</v>
      </c>
      <c r="M53" s="50"/>
      <c r="N53" s="53"/>
      <c r="O53" s="53"/>
    </row>
    <row r="54" spans="1:15" s="52" customFormat="1" ht="15" customHeight="1">
      <c r="A54" s="138"/>
      <c r="B54" s="48" t="s">
        <v>72</v>
      </c>
      <c r="C54" s="96" t="s">
        <v>30</v>
      </c>
      <c r="D54" s="96" t="s">
        <v>30</v>
      </c>
      <c r="E54" s="96" t="s">
        <v>30</v>
      </c>
      <c r="F54" s="96" t="s">
        <v>30</v>
      </c>
      <c r="G54" s="93">
        <f t="shared" si="3"/>
        <v>94510</v>
      </c>
      <c r="H54" s="49">
        <f t="shared" si="3"/>
        <v>94510</v>
      </c>
      <c r="I54" s="49">
        <f t="shared" si="3"/>
        <v>94510</v>
      </c>
      <c r="J54" s="49">
        <f t="shared" si="3"/>
        <v>0</v>
      </c>
      <c r="K54" s="49">
        <f t="shared" si="3"/>
        <v>0</v>
      </c>
      <c r="L54" s="49">
        <f>L10+L38+L34+L50+L30+L14+L18+L22+L26+L42+L46</f>
        <v>0</v>
      </c>
      <c r="M54" s="54"/>
      <c r="N54" s="53"/>
      <c r="O54" s="53"/>
    </row>
    <row r="57" ht="12.75">
      <c r="K57" s="100">
        <f>K13+K17+K21+K25+K41+K45+K53</f>
        <v>0</v>
      </c>
    </row>
  </sheetData>
  <sheetProtection/>
  <mergeCells count="24">
    <mergeCell ref="I1:L1"/>
    <mergeCell ref="A3:L3"/>
    <mergeCell ref="A4:A5"/>
    <mergeCell ref="B4:B5"/>
    <mergeCell ref="C4:C5"/>
    <mergeCell ref="A23:A26"/>
    <mergeCell ref="A7:A10"/>
    <mergeCell ref="D4:D5"/>
    <mergeCell ref="A27:A30"/>
    <mergeCell ref="I2:L2"/>
    <mergeCell ref="A31:A34"/>
    <mergeCell ref="H4:H5"/>
    <mergeCell ref="A15:A18"/>
    <mergeCell ref="I4:L4"/>
    <mergeCell ref="A35:A38"/>
    <mergeCell ref="A47:A50"/>
    <mergeCell ref="F4:F5"/>
    <mergeCell ref="G4:G5"/>
    <mergeCell ref="A51:A54"/>
    <mergeCell ref="A43:A46"/>
    <mergeCell ref="A19:A22"/>
    <mergeCell ref="A39:A42"/>
    <mergeCell ref="A11:A14"/>
    <mergeCell ref="E4:E5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90" workbookViewId="0" topLeftCell="A1">
      <selection activeCell="G1" sqref="G1:J1"/>
    </sheetView>
  </sheetViews>
  <sheetFormatPr defaultColWidth="9.00390625" defaultRowHeight="41.25" customHeight="1"/>
  <cols>
    <col min="1" max="1" width="5.75390625" style="8" customWidth="1"/>
    <col min="2" max="2" width="42.875" style="55" customWidth="1"/>
    <col min="3" max="3" width="11.375" style="8" customWidth="1"/>
    <col min="4" max="6" width="10.00390625" style="7" customWidth="1"/>
    <col min="7" max="10" width="10.75390625" style="7" customWidth="1"/>
    <col min="11" max="11" width="10.00390625" style="7" bestFit="1" customWidth="1"/>
    <col min="12" max="16384" width="9.125" style="7" customWidth="1"/>
  </cols>
  <sheetData>
    <row r="1" spans="7:10" ht="54.75" customHeight="1">
      <c r="G1" s="155" t="s">
        <v>128</v>
      </c>
      <c r="H1" s="155"/>
      <c r="I1" s="155"/>
      <c r="J1" s="155"/>
    </row>
    <row r="2" spans="2:10" s="8" customFormat="1" ht="69.75" customHeight="1">
      <c r="B2" s="55"/>
      <c r="D2" s="25"/>
      <c r="E2" s="156"/>
      <c r="F2" s="156"/>
      <c r="G2" s="158" t="s">
        <v>123</v>
      </c>
      <c r="H2" s="158"/>
      <c r="I2" s="158"/>
      <c r="J2" s="158"/>
    </row>
    <row r="3" spans="1:10" ht="41.25" customHeight="1">
      <c r="A3" s="143" t="s">
        <v>124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26.25" customHeight="1">
      <c r="A4" s="147" t="s">
        <v>1</v>
      </c>
      <c r="B4" s="147" t="s">
        <v>36</v>
      </c>
      <c r="C4" s="147" t="s">
        <v>37</v>
      </c>
      <c r="D4" s="144" t="s">
        <v>38</v>
      </c>
      <c r="E4" s="145"/>
      <c r="F4" s="146"/>
      <c r="G4" s="147" t="s">
        <v>32</v>
      </c>
      <c r="H4" s="144" t="s">
        <v>39</v>
      </c>
      <c r="I4" s="145"/>
      <c r="J4" s="146"/>
    </row>
    <row r="5" spans="1:10" ht="20.25" customHeight="1">
      <c r="A5" s="157"/>
      <c r="B5" s="148"/>
      <c r="C5" s="157"/>
      <c r="D5" s="56" t="s">
        <v>40</v>
      </c>
      <c r="E5" s="9" t="s">
        <v>41</v>
      </c>
      <c r="F5" s="9" t="s">
        <v>31</v>
      </c>
      <c r="G5" s="148"/>
      <c r="H5" s="63" t="s">
        <v>33</v>
      </c>
      <c r="I5" s="63" t="s">
        <v>19</v>
      </c>
      <c r="J5" s="63" t="s">
        <v>68</v>
      </c>
    </row>
    <row r="6" spans="1:10" ht="12.75">
      <c r="A6" s="2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s="59" customFormat="1" ht="33.75" customHeight="1">
      <c r="A7" s="149" t="s">
        <v>43</v>
      </c>
      <c r="B7" s="150"/>
      <c r="C7" s="150"/>
      <c r="D7" s="150"/>
      <c r="E7" s="150"/>
      <c r="F7" s="150"/>
      <c r="G7" s="150"/>
      <c r="H7" s="150"/>
      <c r="I7" s="150"/>
      <c r="J7" s="151"/>
    </row>
    <row r="8" spans="1:10" s="57" customFormat="1" ht="30" customHeight="1">
      <c r="A8" s="12" t="s">
        <v>46</v>
      </c>
      <c r="B8" s="79" t="s">
        <v>50</v>
      </c>
      <c r="C8" s="18" t="s">
        <v>94</v>
      </c>
      <c r="D8" s="65">
        <f>32439.8/1000</f>
        <v>32.4398</v>
      </c>
      <c r="E8" s="65">
        <f>10470/1000</f>
        <v>10.47</v>
      </c>
      <c r="F8" s="65">
        <f>12615/1000</f>
        <v>12.615</v>
      </c>
      <c r="G8" s="65">
        <f>28287/1000</f>
        <v>28.287</v>
      </c>
      <c r="H8" s="65">
        <v>14.5</v>
      </c>
      <c r="I8" s="37">
        <v>23.1</v>
      </c>
      <c r="J8" s="37">
        <v>23.1</v>
      </c>
    </row>
    <row r="9" spans="1:10" s="57" customFormat="1" ht="57.75" customHeight="1">
      <c r="A9" s="12" t="s">
        <v>60</v>
      </c>
      <c r="B9" s="79" t="s">
        <v>99</v>
      </c>
      <c r="C9" s="18" t="s">
        <v>98</v>
      </c>
      <c r="D9" s="65">
        <v>20.99</v>
      </c>
      <c r="E9" s="65">
        <v>22.9</v>
      </c>
      <c r="F9" s="65">
        <v>23.1</v>
      </c>
      <c r="G9" s="65">
        <v>23</v>
      </c>
      <c r="H9" s="65">
        <v>23.37</v>
      </c>
      <c r="I9" s="65">
        <v>23.59</v>
      </c>
      <c r="J9" s="65">
        <v>23.89</v>
      </c>
    </row>
    <row r="10" spans="1:10" s="60" customFormat="1" ht="30" customHeight="1">
      <c r="A10" s="152" t="s">
        <v>95</v>
      </c>
      <c r="B10" s="153"/>
      <c r="C10" s="153"/>
      <c r="D10" s="153"/>
      <c r="E10" s="153"/>
      <c r="F10" s="153"/>
      <c r="G10" s="153"/>
      <c r="H10" s="153"/>
      <c r="I10" s="153"/>
      <c r="J10" s="154"/>
    </row>
    <row r="11" spans="1:10" s="61" customFormat="1" ht="53.25" customHeight="1">
      <c r="A11" s="12" t="s">
        <v>48</v>
      </c>
      <c r="B11" s="80" t="s">
        <v>44</v>
      </c>
      <c r="C11" s="18" t="s">
        <v>96</v>
      </c>
      <c r="D11" s="18">
        <v>3.2</v>
      </c>
      <c r="E11" s="18">
        <v>4.5</v>
      </c>
      <c r="F11" s="64">
        <v>5</v>
      </c>
      <c r="G11" s="64">
        <v>5.65</v>
      </c>
      <c r="H11" s="64">
        <v>40.6</v>
      </c>
      <c r="I11" s="64">
        <v>25.3</v>
      </c>
      <c r="J11" s="64">
        <v>4.2</v>
      </c>
    </row>
    <row r="12" spans="1:10" s="60" customFormat="1" ht="36.75" customHeight="1">
      <c r="A12" s="152" t="s">
        <v>47</v>
      </c>
      <c r="B12" s="153"/>
      <c r="C12" s="153"/>
      <c r="D12" s="153"/>
      <c r="E12" s="153"/>
      <c r="F12" s="153"/>
      <c r="G12" s="153"/>
      <c r="H12" s="153"/>
      <c r="I12" s="153"/>
      <c r="J12" s="154"/>
    </row>
    <row r="13" spans="1:10" s="57" customFormat="1" ht="30" customHeight="1">
      <c r="A13" s="12" t="s">
        <v>49</v>
      </c>
      <c r="B13" s="80" t="s">
        <v>54</v>
      </c>
      <c r="C13" s="18" t="s">
        <v>94</v>
      </c>
      <c r="D13" s="64">
        <v>4.0951</v>
      </c>
      <c r="E13" s="18">
        <v>0</v>
      </c>
      <c r="F13" s="64">
        <v>5.7573</v>
      </c>
      <c r="G13" s="64">
        <v>7.59</v>
      </c>
      <c r="H13" s="64">
        <v>0</v>
      </c>
      <c r="I13" s="64">
        <v>1.111</v>
      </c>
      <c r="J13" s="64">
        <v>2.9</v>
      </c>
    </row>
    <row r="14" spans="4:9" ht="41.25" customHeight="1">
      <c r="D14" s="8">
        <v>2</v>
      </c>
      <c r="E14" s="8">
        <v>2</v>
      </c>
      <c r="F14" s="8">
        <v>3</v>
      </c>
      <c r="G14" s="8">
        <v>2</v>
      </c>
      <c r="H14" s="8">
        <v>1</v>
      </c>
      <c r="I14" s="8">
        <v>2</v>
      </c>
    </row>
    <row r="15" spans="8:9" ht="41.25" customHeight="1">
      <c r="H15" s="7">
        <v>10.3345</v>
      </c>
      <c r="I15" s="7">
        <v>45.841812</v>
      </c>
    </row>
    <row r="16" spans="8:9" ht="41.25" customHeight="1">
      <c r="H16" s="7">
        <v>23.226</v>
      </c>
      <c r="I16" s="7">
        <v>23.226</v>
      </c>
    </row>
    <row r="17" spans="5:7" ht="41.25" customHeight="1">
      <c r="E17" s="104">
        <v>6</v>
      </c>
      <c r="F17" s="7">
        <v>4.05</v>
      </c>
      <c r="G17" s="7">
        <v>2.25</v>
      </c>
    </row>
    <row r="18" spans="5:8" s="8" customFormat="1" ht="41.25" customHeight="1">
      <c r="E18" s="105"/>
      <c r="H18" s="8" t="s">
        <v>120</v>
      </c>
    </row>
    <row r="19" ht="12.75">
      <c r="H19" s="7">
        <v>10</v>
      </c>
    </row>
    <row r="20" spans="8:9" ht="12.75">
      <c r="H20" s="7">
        <v>3</v>
      </c>
      <c r="I20" s="7">
        <v>4.7</v>
      </c>
    </row>
    <row r="21" spans="8:9" ht="12.75">
      <c r="H21" s="7">
        <v>3</v>
      </c>
      <c r="I21" s="7">
        <v>4.4</v>
      </c>
    </row>
    <row r="22" spans="8:10" ht="12.75">
      <c r="H22" s="7">
        <v>4.2</v>
      </c>
      <c r="I22" s="7">
        <v>4.2</v>
      </c>
      <c r="J22" s="7">
        <v>4.2</v>
      </c>
    </row>
    <row r="23" spans="8:9" ht="12.75">
      <c r="H23" s="7">
        <v>12</v>
      </c>
      <c r="I23" s="7">
        <v>12</v>
      </c>
    </row>
    <row r="24" ht="12.75">
      <c r="H24" s="7">
        <v>8.4</v>
      </c>
    </row>
    <row r="25" spans="7:10" ht="41.25" customHeight="1">
      <c r="G25" s="7" t="s">
        <v>121</v>
      </c>
      <c r="H25" s="7">
        <f>SUM(H19:H24)</f>
        <v>40.6</v>
      </c>
      <c r="I25" s="7">
        <f>SUM(I19:I24)</f>
        <v>25.3</v>
      </c>
      <c r="J25" s="7">
        <f>SUM(J19:J24)</f>
        <v>4.2</v>
      </c>
    </row>
  </sheetData>
  <sheetProtection/>
  <mergeCells count="13">
    <mergeCell ref="G1:J1"/>
    <mergeCell ref="A12:J12"/>
    <mergeCell ref="E2:F2"/>
    <mergeCell ref="A4:A5"/>
    <mergeCell ref="B4:B5"/>
    <mergeCell ref="C4:C5"/>
    <mergeCell ref="G2:J2"/>
    <mergeCell ref="A3:J3"/>
    <mergeCell ref="D4:F4"/>
    <mergeCell ref="G4:G5"/>
    <mergeCell ref="H4:J4"/>
    <mergeCell ref="A7:J7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Pikalova</cp:lastModifiedBy>
  <cp:lastPrinted>2012-02-14T02:14:23Z</cp:lastPrinted>
  <dcterms:created xsi:type="dcterms:W3CDTF">2007-01-18T07:59:15Z</dcterms:created>
  <dcterms:modified xsi:type="dcterms:W3CDTF">2012-02-16T08:22:41Z</dcterms:modified>
  <cp:category/>
  <cp:version/>
  <cp:contentType/>
  <cp:contentStatus/>
</cp:coreProperties>
</file>