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прил 10 местный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<sst xmlns="http://schemas.openxmlformats.org/spreadsheetml/2006/main" count="68" uniqueCount="62">
  <si>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I</t>
  </si>
  <si>
    <t>II</t>
  </si>
  <si>
    <t>III</t>
  </si>
  <si>
    <t>IV</t>
  </si>
  <si>
    <t>Направления внутрипостроечного титульного списка</t>
  </si>
  <si>
    <t>Раздел, подраздел</t>
  </si>
  <si>
    <t>целевая статья</t>
  </si>
  <si>
    <t>вид расходов</t>
  </si>
  <si>
    <t>статья экономической классификации</t>
  </si>
  <si>
    <t>№ п/п</t>
  </si>
  <si>
    <t>план на 2003 год</t>
  </si>
  <si>
    <t>Остаток</t>
  </si>
  <si>
    <t>Д/к №60 (капитальный ремонт)</t>
  </si>
  <si>
    <t>310</t>
  </si>
  <si>
    <t>225</t>
  </si>
  <si>
    <t>327</t>
  </si>
  <si>
    <t>0701</t>
  </si>
  <si>
    <t>4200000</t>
  </si>
  <si>
    <t>0801</t>
  </si>
  <si>
    <t>0502</t>
  </si>
  <si>
    <t>4400000</t>
  </si>
  <si>
    <t>Дом-интернат для престарелых и инвалидов (мастерские)</t>
  </si>
  <si>
    <t>1002</t>
  </si>
  <si>
    <t>5010000</t>
  </si>
  <si>
    <t>Курчатова 48а (помещение отдела по землепользованию администрации)</t>
  </si>
  <si>
    <t>0104</t>
  </si>
  <si>
    <t>0010000</t>
  </si>
  <si>
    <t>005</t>
  </si>
  <si>
    <t>0405</t>
  </si>
  <si>
    <t>2600000</t>
  </si>
  <si>
    <t>342</t>
  </si>
  <si>
    <t>Школа №93</t>
  </si>
  <si>
    <t>Ремонт кровли молокозавода</t>
  </si>
  <si>
    <t>3510000</t>
  </si>
  <si>
    <t>412</t>
  </si>
  <si>
    <t>Школа №95</t>
  </si>
  <si>
    <t xml:space="preserve">Расширение городского кладбища включая изготовление ПСД </t>
  </si>
  <si>
    <t>Изготовление ПСД</t>
  </si>
  <si>
    <t>Строительство коммунальной насосной станции в п.Заозерный</t>
  </si>
  <si>
    <t>План на 2005 год</t>
  </si>
  <si>
    <t>исполнено за 2005 год</t>
  </si>
  <si>
    <t>Раздел, подраздел 0502, целевая статья 351 00 00, вид расходов 411</t>
  </si>
  <si>
    <t>Раздел, подраздел 0502, целевая статья 351 00 00, вид расходов 412</t>
  </si>
  <si>
    <t>Раздел, подраздел 0104, целевая статья 001 00 00, вид расходов 005</t>
  </si>
  <si>
    <t>Раздел 01 "Общегосударственные вопросы"</t>
  </si>
  <si>
    <t>Раздел, подраздел 0405, целевая статья 260 00 00, вид расходов 342</t>
  </si>
  <si>
    <t>Раздел, подраздел 0702, целевая статья 421 00 00, вид расходов 327</t>
  </si>
  <si>
    <t>Раздел, подраздел 0701, целевая статья 420 00 00, вид расходов 327</t>
  </si>
  <si>
    <t>Раздел 07 "Образование"</t>
  </si>
  <si>
    <t>Раздел 04 "Национальная безопасность и правоохранительная деятельность"</t>
  </si>
  <si>
    <t>Раздел 08 "Культура"</t>
  </si>
  <si>
    <t>Раздел, подраздел 0801, целевая статья 440 00 00, вид расходов 327</t>
  </si>
  <si>
    <t>Раздел, подраздел 1002, целевая статья 501 00 00, вид расходов 327</t>
  </si>
  <si>
    <t>Раздел 05 "Жилищно-коммунальное хозяйство", в т.ч.</t>
  </si>
  <si>
    <t>Раздел 10 "Социальная политика"</t>
  </si>
  <si>
    <t>Кап.ремонт, работы по разделению пункта учета эл.эергии и работ по охранно-пожарной сигнализации зала торжественных обрядов</t>
  </si>
  <si>
    <t>к решению городского Совета</t>
  </si>
  <si>
    <t>(тыс.руб.)</t>
  </si>
  <si>
    <t>Приложение № 10</t>
  </si>
  <si>
    <t>Всего капитальных вложений</t>
  </si>
  <si>
    <t>Исполнение плана капитальных вложений за счет средств местного бюджета ЗАТО г.Железногорск за 2005 год</t>
  </si>
  <si>
    <t>от 29.03.07  № 24-144P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</si>
</sst>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d/m"/>
    <numFmt numFmtId="169" formatCode="0.000E+00"/>
    <numFmt numFmtId="170" formatCode="0000"/>
    <numFmt numFmtId="171" formatCode="0000.0"/>
    <numFmt numFmtId="172" formatCode="0.00000"/>
    <numFmt numFmtId="173" formatCode="0.000000"/>
    <numFmt numFmtId="174" formatCode="0.0E+00;\评"/>
    <numFmt numFmtId="175" formatCode="0.0E+00;\雨"/>
    <numFmt numFmtId="176" formatCode="0E+00;\雨"/>
    <numFmt numFmtId="177" formatCode="0.0000000"/>
    <numFmt numFmtId="178" formatCode="0.0E+00;\ᖨ"/>
    <numFmt numFmtId="179" formatCode="0.0E+00;\ᵄ"/>
    <numFmt numFmtId="180" formatCode="0E+00;\ᵄ"/>
  </numFmts>
  <fonts count="15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10.5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164" fontId="14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72" fontId="3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12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172" fontId="13" fillId="0" borderId="1" xfId="0" applyNumberFormat="1" applyFont="1" applyBorder="1" applyAlignment="1">
      <alignment horizontal="center" wrapText="1"/>
    </xf>
    <xf numFmtId="172" fontId="13" fillId="0" borderId="1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6" xfId="0" applyNumberFormat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172" fontId="0" fillId="0" borderId="1" xfId="0" applyNumberFormat="1" applyFont="1" applyBorder="1" applyAlignment="1">
      <alignment horizontal="center" wrapText="1"/>
    </xf>
    <xf numFmtId="172" fontId="0" fillId="0" borderId="1" xfId="0" applyNumberFormat="1" applyFont="1" applyFill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5" zoomScaleNormal="75" workbookViewId="0" topLeftCell="A1">
      <selection activeCell="A5" sqref="A5:R5"/>
    </sheetView>
  </sheetViews>
  <sheetFormatPr defaultColWidth="9.00390625" defaultRowHeight="12.75"/>
  <cols>
    <col min="1" max="1" width="4.75390625" style="0" customWidth="1"/>
    <col min="7" max="7" width="3.875" style="0" customWidth="1"/>
    <col min="8" max="8" width="21.75390625" style="0" hidden="1" customWidth="1"/>
    <col min="9" max="9" width="13.00390625" style="0" hidden="1" customWidth="1"/>
    <col min="10" max="10" width="16.125" style="0" hidden="1" customWidth="1"/>
    <col min="11" max="11" width="15.75390625" style="0" hidden="1" customWidth="1"/>
    <col min="12" max="12" width="17.75390625" style="0" customWidth="1"/>
    <col min="13" max="13" width="0.2421875" style="0" hidden="1" customWidth="1"/>
    <col min="14" max="16" width="17.125" style="0" hidden="1" customWidth="1"/>
    <col min="17" max="17" width="17.25390625" style="0" customWidth="1"/>
    <col min="18" max="18" width="16.00390625" style="0" customWidth="1"/>
    <col min="19" max="19" width="12.625" style="0" customWidth="1"/>
    <col min="20" max="20" width="14.375" style="0" customWidth="1"/>
  </cols>
  <sheetData>
    <row r="1" spans="2:17" ht="18.7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t="s">
        <v>58</v>
      </c>
    </row>
    <row r="2" spans="2:17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t="s">
        <v>56</v>
      </c>
    </row>
    <row r="3" spans="2:17" ht="18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t="s">
        <v>61</v>
      </c>
    </row>
    <row r="4" spans="2:16" ht="30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8" ht="39" customHeight="1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3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8:18" ht="19.5" customHeight="1">
      <c r="H7" s="2"/>
      <c r="R7" s="24" t="s">
        <v>57</v>
      </c>
    </row>
    <row r="8" spans="1:18" ht="23.25" customHeight="1">
      <c r="A8" s="79" t="s">
        <v>9</v>
      </c>
      <c r="B8" s="73" t="s">
        <v>4</v>
      </c>
      <c r="C8" s="74"/>
      <c r="D8" s="74"/>
      <c r="E8" s="74"/>
      <c r="F8" s="74"/>
      <c r="G8" s="75"/>
      <c r="H8" s="71" t="s">
        <v>5</v>
      </c>
      <c r="I8" s="71" t="s">
        <v>6</v>
      </c>
      <c r="J8" s="71" t="s">
        <v>7</v>
      </c>
      <c r="K8" s="71" t="s">
        <v>8</v>
      </c>
      <c r="L8" s="82" t="s">
        <v>39</v>
      </c>
      <c r="M8" s="14" t="s">
        <v>10</v>
      </c>
      <c r="N8" s="14"/>
      <c r="O8" s="14"/>
      <c r="P8" s="14"/>
      <c r="Q8" s="65" t="s">
        <v>40</v>
      </c>
      <c r="R8" s="65" t="s">
        <v>11</v>
      </c>
    </row>
    <row r="9" spans="1:19" ht="24.75" customHeight="1">
      <c r="A9" s="80"/>
      <c r="B9" s="76"/>
      <c r="C9" s="77"/>
      <c r="D9" s="77"/>
      <c r="E9" s="77"/>
      <c r="F9" s="77"/>
      <c r="G9" s="78"/>
      <c r="H9" s="72"/>
      <c r="I9" s="72"/>
      <c r="J9" s="72"/>
      <c r="K9" s="72"/>
      <c r="L9" s="83"/>
      <c r="M9" s="15" t="s">
        <v>0</v>
      </c>
      <c r="N9" s="15" t="s">
        <v>1</v>
      </c>
      <c r="O9" s="15" t="s">
        <v>2</v>
      </c>
      <c r="P9" s="16" t="s">
        <v>3</v>
      </c>
      <c r="Q9" s="66"/>
      <c r="R9" s="66"/>
      <c r="S9" s="6"/>
    </row>
    <row r="10" spans="1:19" ht="32.25" customHeight="1">
      <c r="A10" s="3"/>
      <c r="B10" s="52" t="s">
        <v>44</v>
      </c>
      <c r="C10" s="53"/>
      <c r="D10" s="53"/>
      <c r="E10" s="53"/>
      <c r="F10" s="53"/>
      <c r="G10" s="54"/>
      <c r="H10" s="7"/>
      <c r="I10" s="7"/>
      <c r="J10" s="7"/>
      <c r="K10" s="7"/>
      <c r="L10" s="25">
        <f>L11</f>
        <v>450</v>
      </c>
      <c r="M10" s="25"/>
      <c r="N10" s="25"/>
      <c r="O10" s="25"/>
      <c r="P10" s="25"/>
      <c r="Q10" s="25">
        <f>Q11</f>
        <v>449.93872</v>
      </c>
      <c r="R10" s="25">
        <f>R11</f>
        <v>0.06128000000001066</v>
      </c>
      <c r="S10" s="5"/>
    </row>
    <row r="11" spans="1:19" ht="33" customHeight="1">
      <c r="A11" s="3"/>
      <c r="B11" s="47" t="s">
        <v>43</v>
      </c>
      <c r="C11" s="48"/>
      <c r="D11" s="48"/>
      <c r="E11" s="48"/>
      <c r="F11" s="48"/>
      <c r="G11" s="49"/>
      <c r="H11" s="7"/>
      <c r="I11" s="7"/>
      <c r="J11" s="7"/>
      <c r="K11" s="7"/>
      <c r="L11" s="26">
        <f>L12</f>
        <v>450</v>
      </c>
      <c r="M11" s="26">
        <f>M12</f>
        <v>0</v>
      </c>
      <c r="N11" s="26">
        <f>N12</f>
        <v>1255.53907</v>
      </c>
      <c r="O11" s="26">
        <f>O12</f>
        <v>450</v>
      </c>
      <c r="P11" s="26">
        <f>P12</f>
        <v>0</v>
      </c>
      <c r="Q11" s="26">
        <f>Q12</f>
        <v>449.93872</v>
      </c>
      <c r="R11" s="26">
        <f>R12</f>
        <v>0.06128000000001066</v>
      </c>
      <c r="S11" s="5"/>
    </row>
    <row r="12" spans="1:19" ht="26.25" customHeight="1">
      <c r="A12" s="3">
        <v>1</v>
      </c>
      <c r="B12" s="58" t="s">
        <v>24</v>
      </c>
      <c r="C12" s="59"/>
      <c r="D12" s="59"/>
      <c r="E12" s="59"/>
      <c r="F12" s="59"/>
      <c r="G12" s="60"/>
      <c r="H12" s="19" t="s">
        <v>25</v>
      </c>
      <c r="I12" s="19" t="s">
        <v>26</v>
      </c>
      <c r="J12" s="19" t="s">
        <v>27</v>
      </c>
      <c r="K12" s="20" t="s">
        <v>14</v>
      </c>
      <c r="L12" s="27">
        <v>450</v>
      </c>
      <c r="M12" s="28"/>
      <c r="N12" s="27">
        <v>1255.53907</v>
      </c>
      <c r="O12" s="27">
        <v>450</v>
      </c>
      <c r="P12" s="29"/>
      <c r="Q12" s="27">
        <f>135+315-0.06128</f>
        <v>449.93872</v>
      </c>
      <c r="R12" s="30">
        <f>L12-Q12</f>
        <v>0.06128000000001066</v>
      </c>
      <c r="S12" s="5"/>
    </row>
    <row r="13" spans="1:19" ht="36.75" customHeight="1">
      <c r="A13" s="3"/>
      <c r="B13" s="52" t="s">
        <v>49</v>
      </c>
      <c r="C13" s="53"/>
      <c r="D13" s="53"/>
      <c r="E13" s="53"/>
      <c r="F13" s="53"/>
      <c r="G13" s="54"/>
      <c r="H13" s="7"/>
      <c r="I13" s="7"/>
      <c r="J13" s="7"/>
      <c r="K13" s="8"/>
      <c r="L13" s="31">
        <f>L14</f>
        <v>1000</v>
      </c>
      <c r="M13" s="32"/>
      <c r="N13" s="31"/>
      <c r="O13" s="31"/>
      <c r="P13" s="31"/>
      <c r="Q13" s="31">
        <f>Q14</f>
        <v>999.9970000000001</v>
      </c>
      <c r="R13" s="31">
        <f>R14</f>
        <v>0.0029999999999290594</v>
      </c>
      <c r="S13" s="5"/>
    </row>
    <row r="14" spans="1:19" ht="32.25" customHeight="1">
      <c r="A14" s="3"/>
      <c r="B14" s="47" t="s">
        <v>45</v>
      </c>
      <c r="C14" s="48"/>
      <c r="D14" s="48"/>
      <c r="E14" s="48"/>
      <c r="F14" s="48"/>
      <c r="G14" s="49"/>
      <c r="H14" s="7"/>
      <c r="I14" s="7"/>
      <c r="J14" s="7"/>
      <c r="K14" s="8"/>
      <c r="L14" s="26">
        <f>L15</f>
        <v>1000</v>
      </c>
      <c r="M14" s="33"/>
      <c r="N14" s="26"/>
      <c r="O14" s="34"/>
      <c r="P14" s="34"/>
      <c r="Q14" s="26">
        <f>Q15</f>
        <v>999.9970000000001</v>
      </c>
      <c r="R14" s="26">
        <f>R15</f>
        <v>0.0029999999999290594</v>
      </c>
      <c r="S14" s="5"/>
    </row>
    <row r="15" spans="1:19" ht="26.25" customHeight="1">
      <c r="A15" s="3">
        <v>1</v>
      </c>
      <c r="B15" s="61" t="s">
        <v>32</v>
      </c>
      <c r="C15" s="61"/>
      <c r="D15" s="61"/>
      <c r="E15" s="61"/>
      <c r="F15" s="61"/>
      <c r="G15" s="61"/>
      <c r="H15" s="7" t="s">
        <v>28</v>
      </c>
      <c r="I15" s="7" t="s">
        <v>29</v>
      </c>
      <c r="J15" s="7" t="s">
        <v>30</v>
      </c>
      <c r="K15" s="8" t="s">
        <v>14</v>
      </c>
      <c r="L15" s="35">
        <v>1000</v>
      </c>
      <c r="M15" s="35"/>
      <c r="N15" s="35">
        <v>300</v>
      </c>
      <c r="O15" s="35">
        <v>700</v>
      </c>
      <c r="P15" s="35"/>
      <c r="Q15" s="35">
        <f>299.997+349.961+265.039+85</f>
        <v>999.9970000000001</v>
      </c>
      <c r="R15" s="30">
        <f>L15-Q15</f>
        <v>0.0029999999999290594</v>
      </c>
      <c r="S15" s="5"/>
    </row>
    <row r="16" spans="1:18" ht="33.75" customHeight="1">
      <c r="A16" s="3"/>
      <c r="B16" s="68" t="s">
        <v>53</v>
      </c>
      <c r="C16" s="69"/>
      <c r="D16" s="69"/>
      <c r="E16" s="69"/>
      <c r="F16" s="69"/>
      <c r="G16" s="70"/>
      <c r="H16" s="3"/>
      <c r="I16" s="3"/>
      <c r="J16" s="3"/>
      <c r="K16" s="4"/>
      <c r="L16" s="25">
        <f>+L17+L20</f>
        <v>8060</v>
      </c>
      <c r="M16" s="25" t="e">
        <f>#REF!+#REF!</f>
        <v>#REF!</v>
      </c>
      <c r="N16" s="25" t="e">
        <f>#REF!+#REF!</f>
        <v>#REF!</v>
      </c>
      <c r="O16" s="25" t="e">
        <f>#REF!+#REF!</f>
        <v>#REF!</v>
      </c>
      <c r="P16" s="25" t="e">
        <f>#REF!+#REF!</f>
        <v>#REF!</v>
      </c>
      <c r="Q16" s="25">
        <f>+Q17+Q20</f>
        <v>7537.378549999999</v>
      </c>
      <c r="R16" s="25">
        <f>+R17+R20</f>
        <v>522.6214500000001</v>
      </c>
    </row>
    <row r="17" spans="1:19" ht="29.25" customHeight="1">
      <c r="A17" s="3"/>
      <c r="B17" s="47" t="s">
        <v>41</v>
      </c>
      <c r="C17" s="63"/>
      <c r="D17" s="63"/>
      <c r="E17" s="63"/>
      <c r="F17" s="63"/>
      <c r="G17" s="64"/>
      <c r="H17" s="10"/>
      <c r="I17" s="10"/>
      <c r="J17" s="10"/>
      <c r="K17" s="12"/>
      <c r="L17" s="26">
        <f>+L19</f>
        <v>2500</v>
      </c>
      <c r="M17" s="36"/>
      <c r="N17" s="37"/>
      <c r="O17" s="38"/>
      <c r="P17" s="38"/>
      <c r="Q17" s="26">
        <f>+Q19</f>
        <v>2312.53214</v>
      </c>
      <c r="R17" s="26">
        <f>+R19</f>
        <v>187.4678600000002</v>
      </c>
      <c r="S17" s="5"/>
    </row>
    <row r="18" spans="6:19" ht="15" customHeight="1" hidden="1">
      <c r="F18" s="1"/>
      <c r="H18" s="9"/>
      <c r="I18" s="9"/>
      <c r="J18" s="9"/>
      <c r="K18" s="9"/>
      <c r="L18" s="39"/>
      <c r="M18" s="39"/>
      <c r="N18" s="39"/>
      <c r="O18" s="39"/>
      <c r="P18" s="40"/>
      <c r="Q18" s="41"/>
      <c r="R18" s="41">
        <f>M18-Q18</f>
        <v>0</v>
      </c>
      <c r="S18" s="5"/>
    </row>
    <row r="19" spans="1:19" ht="25.5" customHeight="1">
      <c r="A19" s="3">
        <v>1</v>
      </c>
      <c r="B19" s="81" t="s">
        <v>38</v>
      </c>
      <c r="C19" s="81"/>
      <c r="D19" s="81"/>
      <c r="E19" s="81"/>
      <c r="F19" s="81"/>
      <c r="G19" s="81"/>
      <c r="H19" s="17"/>
      <c r="I19" s="17"/>
      <c r="J19" s="17"/>
      <c r="K19" s="18"/>
      <c r="L19" s="35">
        <v>2500</v>
      </c>
      <c r="M19" s="35"/>
      <c r="N19" s="42"/>
      <c r="O19" s="35">
        <v>2500</v>
      </c>
      <c r="P19" s="35"/>
      <c r="Q19" s="43">
        <f>750+1219.33386+343.19828</f>
        <v>2312.53214</v>
      </c>
      <c r="R19" s="30">
        <f>L19-Q19</f>
        <v>187.4678600000002</v>
      </c>
      <c r="S19" s="5"/>
    </row>
    <row r="20" spans="1:19" ht="30.75" customHeight="1">
      <c r="A20" s="3"/>
      <c r="B20" s="47" t="s">
        <v>42</v>
      </c>
      <c r="C20" s="63"/>
      <c r="D20" s="63"/>
      <c r="E20" s="63"/>
      <c r="F20" s="63"/>
      <c r="G20" s="64"/>
      <c r="H20" s="10"/>
      <c r="I20" s="10"/>
      <c r="J20" s="10"/>
      <c r="K20" s="12"/>
      <c r="L20" s="26">
        <f>L21+L22</f>
        <v>5560</v>
      </c>
      <c r="M20" s="33"/>
      <c r="N20" s="37"/>
      <c r="O20" s="33"/>
      <c r="P20" s="33"/>
      <c r="Q20" s="26">
        <f>Q21+Q22</f>
        <v>5224.84641</v>
      </c>
      <c r="R20" s="26">
        <f>R21+R22</f>
        <v>335.1535899999999</v>
      </c>
      <c r="S20" s="5"/>
    </row>
    <row r="21" spans="1:19" ht="26.25" customHeight="1">
      <c r="A21" s="3">
        <v>1</v>
      </c>
      <c r="B21" s="62" t="s">
        <v>36</v>
      </c>
      <c r="C21" s="62"/>
      <c r="D21" s="62"/>
      <c r="E21" s="62"/>
      <c r="F21" s="62"/>
      <c r="G21" s="62"/>
      <c r="H21" s="7" t="s">
        <v>19</v>
      </c>
      <c r="I21" s="7" t="s">
        <v>33</v>
      </c>
      <c r="J21" s="7" t="s">
        <v>34</v>
      </c>
      <c r="K21" s="8" t="s">
        <v>13</v>
      </c>
      <c r="L21" s="27">
        <v>1560</v>
      </c>
      <c r="M21" s="27"/>
      <c r="N21" s="28"/>
      <c r="O21" s="27">
        <f>1210+350</f>
        <v>1560</v>
      </c>
      <c r="P21" s="27"/>
      <c r="Q21" s="30">
        <f>35.26341+43.583+952+408</f>
        <v>1438.84641</v>
      </c>
      <c r="R21" s="30">
        <f>L21-Q21</f>
        <v>121.1535899999999</v>
      </c>
      <c r="S21" s="5"/>
    </row>
    <row r="22" spans="1:19" ht="26.25" customHeight="1">
      <c r="A22" s="3">
        <v>2</v>
      </c>
      <c r="B22" s="50" t="s">
        <v>37</v>
      </c>
      <c r="C22" s="51"/>
      <c r="D22" s="51"/>
      <c r="E22" s="51"/>
      <c r="F22" s="51"/>
      <c r="G22" s="57"/>
      <c r="H22" s="7"/>
      <c r="I22" s="7"/>
      <c r="J22" s="7"/>
      <c r="K22" s="8"/>
      <c r="L22" s="27">
        <v>4000</v>
      </c>
      <c r="M22" s="27"/>
      <c r="N22" s="28"/>
      <c r="O22" s="27">
        <v>4000</v>
      </c>
      <c r="P22" s="27"/>
      <c r="Q22" s="30">
        <v>3786</v>
      </c>
      <c r="R22" s="30">
        <f>L22-Q22</f>
        <v>214</v>
      </c>
      <c r="S22" s="5"/>
    </row>
    <row r="23" spans="1:19" ht="26.25" customHeight="1">
      <c r="A23" s="3"/>
      <c r="B23" s="52" t="s">
        <v>48</v>
      </c>
      <c r="C23" s="53"/>
      <c r="D23" s="53"/>
      <c r="E23" s="53"/>
      <c r="F23" s="53"/>
      <c r="G23" s="54"/>
      <c r="H23" s="7"/>
      <c r="I23" s="7"/>
      <c r="J23" s="7"/>
      <c r="K23" s="8"/>
      <c r="L23" s="25">
        <f>L24+L26</f>
        <v>2564</v>
      </c>
      <c r="M23" s="29"/>
      <c r="N23" s="25"/>
      <c r="O23" s="25"/>
      <c r="P23" s="25"/>
      <c r="Q23" s="25">
        <f>Q24+Q26</f>
        <v>1949.12411</v>
      </c>
      <c r="R23" s="25">
        <f>R24+R26</f>
        <v>614.87589</v>
      </c>
      <c r="S23" s="5"/>
    </row>
    <row r="24" spans="1:19" ht="33" customHeight="1">
      <c r="A24" s="3"/>
      <c r="B24" s="47" t="s">
        <v>47</v>
      </c>
      <c r="C24" s="48"/>
      <c r="D24" s="48"/>
      <c r="E24" s="48"/>
      <c r="F24" s="48"/>
      <c r="G24" s="49"/>
      <c r="H24" s="7" t="s">
        <v>16</v>
      </c>
      <c r="I24" s="7" t="s">
        <v>17</v>
      </c>
      <c r="J24" s="7" t="s">
        <v>15</v>
      </c>
      <c r="K24" s="7" t="s">
        <v>14</v>
      </c>
      <c r="L24" s="26">
        <f>L25</f>
        <v>2000</v>
      </c>
      <c r="M24" s="26">
        <f>SUM(M25:M25)</f>
        <v>0</v>
      </c>
      <c r="N24" s="26">
        <f>SUM(N25:N25)</f>
        <v>0</v>
      </c>
      <c r="O24" s="26">
        <f>SUM(O25:O25)</f>
        <v>2000</v>
      </c>
      <c r="P24" s="26">
        <f>SUM(P25:P25)</f>
        <v>0</v>
      </c>
      <c r="Q24" s="26">
        <f>Q25</f>
        <v>1394.35112</v>
      </c>
      <c r="R24" s="26">
        <f>R25</f>
        <v>605.64888</v>
      </c>
      <c r="S24" s="5"/>
    </row>
    <row r="25" spans="1:19" ht="26.25" customHeight="1">
      <c r="A25" s="3">
        <v>1</v>
      </c>
      <c r="B25" s="50" t="s">
        <v>12</v>
      </c>
      <c r="C25" s="51"/>
      <c r="D25" s="51"/>
      <c r="E25" s="51"/>
      <c r="F25" s="51"/>
      <c r="G25" s="51"/>
      <c r="H25" s="11"/>
      <c r="I25" s="11"/>
      <c r="J25" s="11"/>
      <c r="K25" s="11"/>
      <c r="L25" s="27">
        <v>2000</v>
      </c>
      <c r="M25" s="27"/>
      <c r="N25" s="27"/>
      <c r="O25" s="30">
        <v>2000</v>
      </c>
      <c r="P25" s="30"/>
      <c r="Q25" s="27">
        <f>3.951+1390.40012</f>
        <v>1394.35112</v>
      </c>
      <c r="R25" s="30">
        <f>L25-Q25</f>
        <v>605.64888</v>
      </c>
      <c r="S25" s="5"/>
    </row>
    <row r="26" spans="1:19" ht="33" customHeight="1">
      <c r="A26" s="3"/>
      <c r="B26" s="47" t="s">
        <v>46</v>
      </c>
      <c r="C26" s="48"/>
      <c r="D26" s="48"/>
      <c r="E26" s="48"/>
      <c r="F26" s="48"/>
      <c r="G26" s="49"/>
      <c r="H26" s="7"/>
      <c r="I26" s="7"/>
      <c r="J26" s="7"/>
      <c r="K26" s="8"/>
      <c r="L26" s="26">
        <f>+L27+L28</f>
        <v>564</v>
      </c>
      <c r="M26" s="26" t="e">
        <f>#REF!+#REF!+#REF!+#REF!</f>
        <v>#REF!</v>
      </c>
      <c r="N26" s="26" t="e">
        <f>#REF!+#REF!+#REF!+#REF!+N27+N28</f>
        <v>#REF!</v>
      </c>
      <c r="O26" s="26" t="e">
        <f>#REF!+#REF!+#REF!+#REF!+O27+O28</f>
        <v>#REF!</v>
      </c>
      <c r="P26" s="26" t="e">
        <f>#REF!+#REF!+#REF!+#REF!+P27+P28</f>
        <v>#REF!</v>
      </c>
      <c r="Q26" s="26">
        <f>+Q27+Q28</f>
        <v>554.7729899999999</v>
      </c>
      <c r="R26" s="26">
        <f>+R27+R28</f>
        <v>9.227010000000035</v>
      </c>
      <c r="S26" s="5"/>
    </row>
    <row r="27" spans="1:19" ht="26.25" customHeight="1">
      <c r="A27" s="3">
        <v>1</v>
      </c>
      <c r="B27" s="56" t="s">
        <v>31</v>
      </c>
      <c r="C27" s="56"/>
      <c r="D27" s="56"/>
      <c r="E27" s="56"/>
      <c r="F27" s="56"/>
      <c r="G27" s="56"/>
      <c r="H27" s="7"/>
      <c r="I27" s="7"/>
      <c r="J27" s="7"/>
      <c r="K27" s="8"/>
      <c r="L27" s="27">
        <v>164</v>
      </c>
      <c r="M27" s="28"/>
      <c r="N27" s="27">
        <v>164</v>
      </c>
      <c r="O27" s="29"/>
      <c r="P27" s="29"/>
      <c r="Q27" s="27">
        <f>147.862+7.17827</f>
        <v>155.04027</v>
      </c>
      <c r="R27" s="30">
        <f>L27-Q27</f>
        <v>8.959730000000008</v>
      </c>
      <c r="S27" s="5"/>
    </row>
    <row r="28" spans="1:19" ht="26.25" customHeight="1">
      <c r="A28" s="3">
        <v>2</v>
      </c>
      <c r="B28" s="56" t="s">
        <v>35</v>
      </c>
      <c r="C28" s="56"/>
      <c r="D28" s="56"/>
      <c r="E28" s="56"/>
      <c r="F28" s="56"/>
      <c r="G28" s="56"/>
      <c r="H28" s="7"/>
      <c r="I28" s="7"/>
      <c r="J28" s="7"/>
      <c r="K28" s="8"/>
      <c r="L28" s="27">
        <v>400</v>
      </c>
      <c r="M28" s="28"/>
      <c r="N28" s="27"/>
      <c r="O28" s="27">
        <v>400</v>
      </c>
      <c r="P28" s="29"/>
      <c r="Q28" s="27">
        <f>399.16686+0.56586</f>
        <v>399.73272</v>
      </c>
      <c r="R28" s="30">
        <f>L28-Q28</f>
        <v>0.26728000000002794</v>
      </c>
      <c r="S28" s="5"/>
    </row>
    <row r="29" spans="1:19" ht="26.25" customHeight="1">
      <c r="A29" s="3"/>
      <c r="B29" s="52" t="s">
        <v>50</v>
      </c>
      <c r="C29" s="53"/>
      <c r="D29" s="53"/>
      <c r="E29" s="53"/>
      <c r="F29" s="53"/>
      <c r="G29" s="54"/>
      <c r="H29" s="7"/>
      <c r="I29" s="7"/>
      <c r="J29" s="7"/>
      <c r="K29" s="7"/>
      <c r="L29" s="25">
        <f>L30</f>
        <v>584</v>
      </c>
      <c r="M29" s="25">
        <f>SUM(M31)</f>
        <v>0</v>
      </c>
      <c r="N29" s="25" t="e">
        <f>N31+#REF!</f>
        <v>#REF!</v>
      </c>
      <c r="O29" s="25">
        <f>SUM(O31)</f>
        <v>300</v>
      </c>
      <c r="P29" s="25">
        <f>SUM(P31)</f>
        <v>0</v>
      </c>
      <c r="Q29" s="25">
        <f>Q30</f>
        <v>583.6645799999999</v>
      </c>
      <c r="R29" s="25">
        <f>R30</f>
        <v>0.33542000000011285</v>
      </c>
      <c r="S29" s="5"/>
    </row>
    <row r="30" spans="1:19" ht="36" customHeight="1">
      <c r="A30" s="3"/>
      <c r="B30" s="47" t="s">
        <v>51</v>
      </c>
      <c r="C30" s="48"/>
      <c r="D30" s="48"/>
      <c r="E30" s="48"/>
      <c r="F30" s="48"/>
      <c r="G30" s="49"/>
      <c r="H30" s="7"/>
      <c r="I30" s="7"/>
      <c r="J30" s="7"/>
      <c r="K30" s="8"/>
      <c r="L30" s="26">
        <f>L31</f>
        <v>584</v>
      </c>
      <c r="M30" s="26"/>
      <c r="N30" s="26"/>
      <c r="O30" s="26"/>
      <c r="P30" s="26"/>
      <c r="Q30" s="26">
        <f>Q31</f>
        <v>583.6645799999999</v>
      </c>
      <c r="R30" s="26">
        <f>R31</f>
        <v>0.33542000000011285</v>
      </c>
      <c r="S30" s="5"/>
    </row>
    <row r="31" spans="1:19" ht="40.5" customHeight="1">
      <c r="A31" s="3">
        <v>1</v>
      </c>
      <c r="B31" s="55" t="s">
        <v>55</v>
      </c>
      <c r="C31" s="55"/>
      <c r="D31" s="55"/>
      <c r="E31" s="55"/>
      <c r="F31" s="55"/>
      <c r="G31" s="55"/>
      <c r="H31" s="7" t="s">
        <v>18</v>
      </c>
      <c r="I31" s="7" t="s">
        <v>20</v>
      </c>
      <c r="J31" s="7" t="s">
        <v>15</v>
      </c>
      <c r="K31" s="8" t="s">
        <v>14</v>
      </c>
      <c r="L31" s="27">
        <v>584</v>
      </c>
      <c r="M31" s="28"/>
      <c r="N31" s="27">
        <f>284</f>
        <v>284</v>
      </c>
      <c r="O31" s="27">
        <v>300</v>
      </c>
      <c r="P31" s="27"/>
      <c r="Q31" s="27">
        <f>72.89+90+89.31634+255.3329+76.12534</f>
        <v>583.6645799999999</v>
      </c>
      <c r="R31" s="30">
        <f>L31-Q31</f>
        <v>0.33542000000011285</v>
      </c>
      <c r="S31" s="5"/>
    </row>
    <row r="32" spans="1:19" ht="15.75" hidden="1">
      <c r="A32" s="3"/>
      <c r="B32" s="88"/>
      <c r="C32" s="88"/>
      <c r="D32" s="88"/>
      <c r="E32" s="88"/>
      <c r="F32" s="88"/>
      <c r="G32" s="88"/>
      <c r="H32" s="7"/>
      <c r="I32" s="7"/>
      <c r="J32" s="7"/>
      <c r="K32" s="7"/>
      <c r="L32" s="44">
        <f>SUM(M32:P32)</f>
        <v>0</v>
      </c>
      <c r="M32" s="44"/>
      <c r="N32" s="45"/>
      <c r="O32" s="45"/>
      <c r="P32" s="45"/>
      <c r="Q32" s="44"/>
      <c r="R32" s="41">
        <f>M32+N32+O32+P32-Q32</f>
        <v>0</v>
      </c>
      <c r="S32" s="5"/>
    </row>
    <row r="33" spans="1:19" ht="15.75">
      <c r="A33" s="3"/>
      <c r="B33" s="52" t="s">
        <v>54</v>
      </c>
      <c r="C33" s="53"/>
      <c r="D33" s="53"/>
      <c r="E33" s="53"/>
      <c r="F33" s="53"/>
      <c r="G33" s="54"/>
      <c r="H33" s="7"/>
      <c r="I33" s="7"/>
      <c r="J33" s="7"/>
      <c r="K33" s="7"/>
      <c r="L33" s="31">
        <f>L34</f>
        <v>842</v>
      </c>
      <c r="M33" s="44"/>
      <c r="N33" s="45"/>
      <c r="O33" s="45"/>
      <c r="P33" s="45"/>
      <c r="Q33" s="31">
        <f>Q34</f>
        <v>841.99811</v>
      </c>
      <c r="R33" s="31">
        <f>R34</f>
        <v>0.001890000000003056</v>
      </c>
      <c r="S33" s="5"/>
    </row>
    <row r="34" spans="1:19" ht="32.25" customHeight="1">
      <c r="A34" s="3"/>
      <c r="B34" s="47" t="s">
        <v>52</v>
      </c>
      <c r="C34" s="48"/>
      <c r="D34" s="48"/>
      <c r="E34" s="48"/>
      <c r="F34" s="48"/>
      <c r="G34" s="49"/>
      <c r="H34" s="7"/>
      <c r="I34" s="7"/>
      <c r="J34" s="7"/>
      <c r="K34" s="7"/>
      <c r="L34" s="26">
        <f>L35</f>
        <v>842</v>
      </c>
      <c r="M34" s="44"/>
      <c r="N34" s="45"/>
      <c r="O34" s="45"/>
      <c r="P34" s="45"/>
      <c r="Q34" s="26">
        <f>Q35</f>
        <v>841.99811</v>
      </c>
      <c r="R34" s="26">
        <f>R35</f>
        <v>0.001890000000003056</v>
      </c>
      <c r="S34" s="5"/>
    </row>
    <row r="35" spans="1:19" ht="32.25" customHeight="1">
      <c r="A35" s="3">
        <v>1</v>
      </c>
      <c r="B35" s="87" t="s">
        <v>21</v>
      </c>
      <c r="C35" s="87"/>
      <c r="D35" s="87"/>
      <c r="E35" s="87"/>
      <c r="F35" s="87"/>
      <c r="G35" s="87"/>
      <c r="H35" s="7" t="s">
        <v>22</v>
      </c>
      <c r="I35" s="7" t="s">
        <v>23</v>
      </c>
      <c r="J35" s="7" t="s">
        <v>15</v>
      </c>
      <c r="K35" s="7" t="s">
        <v>14</v>
      </c>
      <c r="L35" s="35">
        <v>842</v>
      </c>
      <c r="M35" s="35">
        <v>284</v>
      </c>
      <c r="N35" s="35"/>
      <c r="O35" s="35">
        <v>558</v>
      </c>
      <c r="P35" s="35"/>
      <c r="Q35" s="35">
        <f>280.178+160.231+133.0285+127.934+140.6285-0.00189</f>
        <v>841.99811</v>
      </c>
      <c r="R35" s="30">
        <f>L35-Q35</f>
        <v>0.001890000000003056</v>
      </c>
      <c r="S35" s="5"/>
    </row>
    <row r="36" spans="1:18" ht="24" customHeight="1">
      <c r="A36" s="3"/>
      <c r="B36" s="84" t="s">
        <v>59</v>
      </c>
      <c r="C36" s="85"/>
      <c r="D36" s="85"/>
      <c r="E36" s="85"/>
      <c r="F36" s="85"/>
      <c r="G36" s="86"/>
      <c r="H36" s="21"/>
      <c r="I36" s="21"/>
      <c r="J36" s="21"/>
      <c r="K36" s="22"/>
      <c r="L36" s="46">
        <f>L10+L13+L16+L23+L29+L33</f>
        <v>13500</v>
      </c>
      <c r="M36" s="46" t="e">
        <f>#REF!+#REF!</f>
        <v>#REF!</v>
      </c>
      <c r="N36" s="46" t="e">
        <f>#REF!+#REF!</f>
        <v>#REF!</v>
      </c>
      <c r="O36" s="46" t="e">
        <f>#REF!+#REF!</f>
        <v>#REF!</v>
      </c>
      <c r="P36" s="46" t="e">
        <f>#REF!+#REF!</f>
        <v>#REF!</v>
      </c>
      <c r="Q36" s="46">
        <f>Q10+Q13+Q16+Q23+Q29+Q33</f>
        <v>12362.10107</v>
      </c>
      <c r="R36" s="46">
        <f>R10+R13+R16+R23+R29+R33</f>
        <v>1137.89893</v>
      </c>
    </row>
  </sheetData>
  <mergeCells count="36">
    <mergeCell ref="B36:G36"/>
    <mergeCell ref="B35:G35"/>
    <mergeCell ref="B32:G32"/>
    <mergeCell ref="B34:G34"/>
    <mergeCell ref="B33:G33"/>
    <mergeCell ref="A8:A9"/>
    <mergeCell ref="B19:G19"/>
    <mergeCell ref="B20:G20"/>
    <mergeCell ref="L8:L9"/>
    <mergeCell ref="B13:G13"/>
    <mergeCell ref="B24:G24"/>
    <mergeCell ref="B23:G23"/>
    <mergeCell ref="B27:G27"/>
    <mergeCell ref="B26:G26"/>
    <mergeCell ref="Q8:Q9"/>
    <mergeCell ref="R8:R9"/>
    <mergeCell ref="A5:R5"/>
    <mergeCell ref="B16:G16"/>
    <mergeCell ref="K8:K9"/>
    <mergeCell ref="J8:J9"/>
    <mergeCell ref="H8:H9"/>
    <mergeCell ref="I8:I9"/>
    <mergeCell ref="B8:G9"/>
    <mergeCell ref="B10:G10"/>
    <mergeCell ref="B22:G22"/>
    <mergeCell ref="B11:G11"/>
    <mergeCell ref="B12:G12"/>
    <mergeCell ref="B14:G14"/>
    <mergeCell ref="B15:G15"/>
    <mergeCell ref="B21:G21"/>
    <mergeCell ref="B17:G17"/>
    <mergeCell ref="B30:G30"/>
    <mergeCell ref="B25:G25"/>
    <mergeCell ref="B29:G29"/>
    <mergeCell ref="B31:G31"/>
    <mergeCell ref="B28:G28"/>
  </mergeCells>
  <printOptions/>
  <pageMargins left="0.9055118110236221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2006-04-18T07:12:40Z</cp:lastPrinted>
  <dcterms:created xsi:type="dcterms:W3CDTF">2001-10-26T09:05:57Z</dcterms:created>
  <dcterms:modified xsi:type="dcterms:W3CDTF">2007-04-03T09:11:50Z</dcterms:modified>
  <cp:category/>
  <cp:version/>
  <cp:contentType/>
  <cp:contentStatus/>
</cp:coreProperties>
</file>