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0"/>
  </bookViews>
  <sheets>
    <sheet name="благоустр (06,04,07)" sheetId="1" r:id="rId1"/>
  </sheets>
  <definedNames>
    <definedName name="_xlnm.Print_Area" localSheetId="0">'благоустр (06,04,07)'!$A$1:$AB$24</definedName>
  </definedNames>
  <calcPr fullCalcOnLoad="1"/>
</workbook>
</file>

<file path=xl/sharedStrings.xml><?xml version="1.0" encoding="utf-8"?>
<sst xmlns="http://schemas.openxmlformats.org/spreadsheetml/2006/main" count="44" uniqueCount="35">
  <si>
    <t>Озеленение</t>
  </si>
  <si>
    <t>Праздничное оформление города</t>
  </si>
  <si>
    <t>ИТОГО</t>
  </si>
  <si>
    <t>Мероприятия по текущему содержанию тротуаров</t>
  </si>
  <si>
    <t>Уличное освещение</t>
  </si>
  <si>
    <t>Организация и содержание мест захоронения</t>
  </si>
  <si>
    <t>Мероприятия по содержанию спец.участка</t>
  </si>
  <si>
    <t>Мероприятия по проведению новогодних праздников</t>
  </si>
  <si>
    <t>Мероприятия по содержанию и ремонту общественных туалетов</t>
  </si>
  <si>
    <t>МП "КБУ"</t>
  </si>
  <si>
    <t>МП "ЖКХ"</t>
  </si>
  <si>
    <t>МП "ГЖКУ"</t>
  </si>
  <si>
    <t>МП "ГЭС"</t>
  </si>
  <si>
    <t>Содержание, ремонт, капитальный ремонт дорог и сооружений на них</t>
  </si>
  <si>
    <t>Установка МАФ на территории ЗАТО Железногорск</t>
  </si>
  <si>
    <t>Раздел, подраздел 0408, целевая статья 315 00 00, вид расходов 365</t>
  </si>
  <si>
    <t>Раздел, подраздел 0502, целевая статья 351 00 00, вид расходов 412</t>
  </si>
  <si>
    <t>Сумма на 2006 год (тыс.руб.)</t>
  </si>
  <si>
    <t>Содержание полигона твердых бытовых отходов</t>
  </si>
  <si>
    <t>Целевое назначение субсидий</t>
  </si>
  <si>
    <t>в том числе субсидии муниципальным предприятиям</t>
  </si>
  <si>
    <t>Работы по межеванию дороги Красноярск-Железногорск</t>
  </si>
  <si>
    <t>План</t>
  </si>
  <si>
    <t>Исполне ние</t>
  </si>
  <si>
    <t>Отклоне ние</t>
  </si>
  <si>
    <t>Исполнение в 2006 году расходов бюджета ЗАТО Железногорск по благоустройству территорий ЗАТО Железногорск, содержанию, ремонту дорог и сооружений на них, содержания полигона твердых бытовых отходов</t>
  </si>
  <si>
    <t>Исполнено всего за 2006 год</t>
  </si>
  <si>
    <t>субсидии</t>
  </si>
  <si>
    <t>смета</t>
  </si>
  <si>
    <t>всего</t>
  </si>
  <si>
    <t>остаток</t>
  </si>
  <si>
    <t>Остаток</t>
  </si>
  <si>
    <t>к решению Совета Депутатов</t>
  </si>
  <si>
    <t>Приложение № 11</t>
  </si>
  <si>
    <t>от31.05.2007 №26-161Р____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</si>
</sst>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8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sz val="10"/>
      <color indexed="10"/>
      <name val="Arial Cyr"/>
      <family val="2"/>
    </font>
    <font>
      <sz val="10.5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165" fontId="0" fillId="0" borderId="0" xfId="0" applyNumberFormat="1" applyAlignment="1">
      <alignment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6" fillId="0" borderId="2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8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="85" zoomScaleNormal="85" workbookViewId="0" topLeftCell="A1">
      <selection activeCell="AH23" sqref="AH23"/>
    </sheetView>
  </sheetViews>
  <sheetFormatPr defaultColWidth="9.00390625" defaultRowHeight="12.75"/>
  <cols>
    <col min="1" max="1" width="3.625" style="0" customWidth="1"/>
    <col min="6" max="6" width="2.875" style="0" customWidth="1"/>
    <col min="7" max="7" width="12.00390625" style="0" hidden="1" customWidth="1"/>
    <col min="8" max="9" width="12.875" style="0" hidden="1" customWidth="1"/>
    <col min="10" max="10" width="11.625" style="0" customWidth="1"/>
    <col min="11" max="11" width="11.375" style="0" customWidth="1"/>
    <col min="12" max="12" width="9.375" style="0" customWidth="1"/>
    <col min="13" max="13" width="0.12890625" style="0" hidden="1" customWidth="1"/>
    <col min="14" max="14" width="10.625" style="0" hidden="1" customWidth="1"/>
    <col min="15" max="15" width="10.875" style="0" hidden="1" customWidth="1"/>
    <col min="16" max="16" width="9.375" style="0" hidden="1" customWidth="1"/>
    <col min="17" max="17" width="10.375" style="0" customWidth="1"/>
    <col min="18" max="18" width="10.25390625" style="0" customWidth="1"/>
    <col min="19" max="19" width="9.375" style="0" customWidth="1"/>
    <col min="20" max="20" width="9.25390625" style="0" customWidth="1"/>
    <col min="21" max="21" width="9.875" style="0" customWidth="1"/>
    <col min="22" max="22" width="9.00390625" style="0" customWidth="1"/>
    <col min="23" max="23" width="9.25390625" style="0" customWidth="1"/>
    <col min="24" max="24" width="8.875" style="0" customWidth="1"/>
    <col min="27" max="27" width="9.25390625" style="0" customWidth="1"/>
  </cols>
  <sheetData>
    <row r="1" spans="2:25" ht="16.5" customHeight="1">
      <c r="B1" s="4"/>
      <c r="W1" s="22" t="s">
        <v>33</v>
      </c>
      <c r="X1" s="22"/>
      <c r="Y1" s="22"/>
    </row>
    <row r="2" spans="23:25" ht="15.75" customHeight="1">
      <c r="W2" s="22" t="s">
        <v>32</v>
      </c>
      <c r="X2" s="22"/>
      <c r="Y2" s="22"/>
    </row>
    <row r="3" spans="23:25" ht="18" customHeight="1">
      <c r="W3" s="22" t="s">
        <v>34</v>
      </c>
      <c r="X3" s="22"/>
      <c r="Y3" s="22"/>
    </row>
    <row r="4" ht="16.5" customHeight="1"/>
    <row r="5" spans="2:26" ht="34.5" customHeight="1">
      <c r="B5" s="46" t="s">
        <v>25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2:19" ht="18.75" customHeight="1">
      <c r="B6" s="10"/>
      <c r="C6" s="10"/>
      <c r="D6" s="10"/>
      <c r="E6" s="10"/>
      <c r="F6" s="10"/>
      <c r="G6" s="10"/>
      <c r="H6" s="10"/>
      <c r="I6" s="10"/>
      <c r="J6" s="2"/>
      <c r="K6" s="2"/>
      <c r="L6" s="2"/>
      <c r="M6" s="2"/>
      <c r="N6" s="2"/>
      <c r="O6" s="2"/>
      <c r="P6" s="2"/>
      <c r="Q6" s="1"/>
      <c r="R6" s="1"/>
      <c r="S6" s="1"/>
    </row>
    <row r="7" spans="1:28" ht="19.5" customHeight="1">
      <c r="A7" s="51"/>
      <c r="B7" s="55" t="s">
        <v>19</v>
      </c>
      <c r="C7" s="41"/>
      <c r="D7" s="41"/>
      <c r="E7" s="41"/>
      <c r="F7" s="42"/>
      <c r="G7" s="24"/>
      <c r="H7" s="24"/>
      <c r="I7" s="24"/>
      <c r="J7" s="52" t="s">
        <v>17</v>
      </c>
      <c r="K7" s="52" t="s">
        <v>26</v>
      </c>
      <c r="L7" s="52" t="s">
        <v>31</v>
      </c>
      <c r="M7" s="30"/>
      <c r="N7" s="30"/>
      <c r="O7" s="30"/>
      <c r="P7" s="30"/>
      <c r="Q7" s="51" t="s">
        <v>20</v>
      </c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</row>
    <row r="8" spans="1:28" ht="30.75" customHeight="1">
      <c r="A8" s="51"/>
      <c r="B8" s="43"/>
      <c r="C8" s="44"/>
      <c r="D8" s="44"/>
      <c r="E8" s="44"/>
      <c r="F8" s="45"/>
      <c r="G8" s="24"/>
      <c r="H8" s="24"/>
      <c r="I8" s="24"/>
      <c r="J8" s="53"/>
      <c r="K8" s="53"/>
      <c r="L8" s="53"/>
      <c r="M8" s="32"/>
      <c r="N8" s="32"/>
      <c r="O8" s="32"/>
      <c r="P8" s="32"/>
      <c r="Q8" s="59" t="s">
        <v>9</v>
      </c>
      <c r="R8" s="60"/>
      <c r="S8" s="61"/>
      <c r="T8" s="59" t="s">
        <v>10</v>
      </c>
      <c r="U8" s="60"/>
      <c r="V8" s="61"/>
      <c r="W8" s="59" t="s">
        <v>11</v>
      </c>
      <c r="X8" s="60"/>
      <c r="Y8" s="61"/>
      <c r="Z8" s="62" t="s">
        <v>12</v>
      </c>
      <c r="AA8" s="62"/>
      <c r="AB8" s="62"/>
    </row>
    <row r="9" spans="1:28" ht="30.75" customHeight="1">
      <c r="A9" s="26"/>
      <c r="B9" s="56"/>
      <c r="C9" s="57"/>
      <c r="D9" s="57"/>
      <c r="E9" s="57"/>
      <c r="F9" s="58"/>
      <c r="G9" s="24"/>
      <c r="H9" s="24"/>
      <c r="I9" s="24"/>
      <c r="J9" s="54"/>
      <c r="K9" s="54"/>
      <c r="L9" s="54"/>
      <c r="M9" s="31" t="s">
        <v>29</v>
      </c>
      <c r="N9" s="31" t="s">
        <v>28</v>
      </c>
      <c r="O9" s="31" t="s">
        <v>27</v>
      </c>
      <c r="P9" s="31" t="s">
        <v>30</v>
      </c>
      <c r="Q9" s="18" t="s">
        <v>22</v>
      </c>
      <c r="R9" s="18" t="s">
        <v>23</v>
      </c>
      <c r="S9" s="18" t="s">
        <v>24</v>
      </c>
      <c r="T9" s="18" t="s">
        <v>22</v>
      </c>
      <c r="U9" s="18" t="s">
        <v>23</v>
      </c>
      <c r="V9" s="18" t="s">
        <v>24</v>
      </c>
      <c r="W9" s="18" t="s">
        <v>22</v>
      </c>
      <c r="X9" s="18" t="s">
        <v>23</v>
      </c>
      <c r="Y9" s="18" t="s">
        <v>24</v>
      </c>
      <c r="Z9" s="18" t="s">
        <v>22</v>
      </c>
      <c r="AA9" s="18" t="s">
        <v>23</v>
      </c>
      <c r="AB9" s="18" t="s">
        <v>24</v>
      </c>
    </row>
    <row r="10" spans="1:28" ht="29.25" customHeight="1">
      <c r="A10" s="6"/>
      <c r="B10" s="48" t="s">
        <v>15</v>
      </c>
      <c r="C10" s="49"/>
      <c r="D10" s="49"/>
      <c r="E10" s="49"/>
      <c r="F10" s="49"/>
      <c r="G10" s="21">
        <f>G11</f>
        <v>47566</v>
      </c>
      <c r="H10" s="21">
        <f>H11</f>
        <v>-350</v>
      </c>
      <c r="I10" s="21">
        <f aca="true" t="shared" si="0" ref="I10:I24">G10+H10</f>
        <v>47216</v>
      </c>
      <c r="J10" s="21">
        <f aca="true" t="shared" si="1" ref="J10:R10">J11</f>
        <v>47216</v>
      </c>
      <c r="K10" s="21">
        <f t="shared" si="1"/>
        <v>46608.643000000004</v>
      </c>
      <c r="L10" s="21">
        <f t="shared" si="1"/>
        <v>607.3569999999963</v>
      </c>
      <c r="M10" s="21">
        <f t="shared" si="1"/>
        <v>46608.600000000006</v>
      </c>
      <c r="N10" s="21">
        <f t="shared" si="1"/>
        <v>28536</v>
      </c>
      <c r="O10" s="21">
        <f t="shared" si="1"/>
        <v>18072.600000000002</v>
      </c>
      <c r="P10" s="21">
        <f t="shared" si="1"/>
        <v>607.3999999999942</v>
      </c>
      <c r="Q10" s="21">
        <f t="shared" si="1"/>
        <v>18114.7</v>
      </c>
      <c r="R10" s="21">
        <f t="shared" si="1"/>
        <v>17814.7</v>
      </c>
      <c r="S10" s="21">
        <f>Q10-R10</f>
        <v>300</v>
      </c>
      <c r="T10" s="21">
        <f>T11</f>
        <v>296.1</v>
      </c>
      <c r="U10" s="21">
        <f>U11</f>
        <v>257.9</v>
      </c>
      <c r="V10" s="21">
        <f>T10-U10</f>
        <v>38.200000000000045</v>
      </c>
      <c r="W10" s="21">
        <f>W11</f>
        <v>0</v>
      </c>
      <c r="X10" s="21">
        <f>X11</f>
        <v>0</v>
      </c>
      <c r="Y10" s="21"/>
      <c r="Z10" s="21">
        <f>Z11</f>
        <v>0</v>
      </c>
      <c r="AA10" s="21">
        <f>AA11</f>
        <v>0</v>
      </c>
      <c r="AB10" s="3"/>
    </row>
    <row r="11" spans="1:28" ht="30" customHeight="1">
      <c r="A11" s="11">
        <v>1</v>
      </c>
      <c r="B11" s="47" t="s">
        <v>13</v>
      </c>
      <c r="C11" s="47"/>
      <c r="D11" s="47"/>
      <c r="E11" s="47"/>
      <c r="F11" s="47"/>
      <c r="G11" s="19">
        <f>47566</f>
        <v>47566</v>
      </c>
      <c r="H11" s="11">
        <v>-350</v>
      </c>
      <c r="I11" s="19">
        <f t="shared" si="0"/>
        <v>47216</v>
      </c>
      <c r="J11" s="19">
        <f>47566-350</f>
        <v>47216</v>
      </c>
      <c r="K11" s="19">
        <f>R11+U11+28536.043</f>
        <v>46608.643000000004</v>
      </c>
      <c r="L11" s="19">
        <f>J11-K11</f>
        <v>607.3569999999963</v>
      </c>
      <c r="M11" s="19">
        <f>N11+O11</f>
        <v>46608.600000000006</v>
      </c>
      <c r="N11" s="19">
        <v>28536</v>
      </c>
      <c r="O11" s="33">
        <f>R11+U11</f>
        <v>18072.600000000002</v>
      </c>
      <c r="P11" s="33">
        <f>J11-M11</f>
        <v>607.3999999999942</v>
      </c>
      <c r="Q11" s="12">
        <f>20952.3-2487.6-350</f>
        <v>18114.7</v>
      </c>
      <c r="R11" s="12">
        <v>17814.7</v>
      </c>
      <c r="S11" s="12">
        <f>Q11-R11</f>
        <v>300</v>
      </c>
      <c r="T11" s="12">
        <v>296.1</v>
      </c>
      <c r="U11" s="12">
        <v>257.9</v>
      </c>
      <c r="V11" s="12">
        <f>T11-U11</f>
        <v>38.200000000000045</v>
      </c>
      <c r="W11" s="8"/>
      <c r="X11" s="8"/>
      <c r="Y11" s="8"/>
      <c r="Z11" s="5"/>
      <c r="AA11" s="3"/>
      <c r="AB11" s="27"/>
    </row>
    <row r="12" spans="1:28" ht="31.5" customHeight="1">
      <c r="A12" s="11"/>
      <c r="B12" s="48" t="s">
        <v>16</v>
      </c>
      <c r="C12" s="49"/>
      <c r="D12" s="49"/>
      <c r="E12" s="49"/>
      <c r="F12" s="49"/>
      <c r="G12" s="20">
        <f>G13+G14+G15+G16+G17+G18+G19+G20+G21+G22+G23</f>
        <v>106488.00000000001</v>
      </c>
      <c r="H12" s="20">
        <f>H13+H14+H15+H16+H17+H18+H19+H20+H21+H22+H23</f>
        <v>398</v>
      </c>
      <c r="I12" s="21">
        <f t="shared" si="0"/>
        <v>106886.00000000001</v>
      </c>
      <c r="J12" s="20">
        <f aca="true" t="shared" si="2" ref="J12:P12">J13+J14+J15+J16+J17+J18+J19+J20+J21+J22+J23</f>
        <v>106886.00000000001</v>
      </c>
      <c r="K12" s="20">
        <f t="shared" si="2"/>
        <v>100576.90000000002</v>
      </c>
      <c r="L12" s="20">
        <f t="shared" si="2"/>
        <v>6309.100000000002</v>
      </c>
      <c r="M12" s="20">
        <f t="shared" si="2"/>
        <v>100571.90000000001</v>
      </c>
      <c r="N12" s="20">
        <f t="shared" si="2"/>
        <v>34175.8</v>
      </c>
      <c r="O12" s="20">
        <f t="shared" si="2"/>
        <v>66396.1</v>
      </c>
      <c r="P12" s="20">
        <f t="shared" si="2"/>
        <v>6314.100000000003</v>
      </c>
      <c r="Q12" s="20">
        <f aca="true" t="shared" si="3" ref="Q12:AB12">Q13+Q14+Q15+Q16+Q17+Q18+Q19+Q20+Q21+Q22</f>
        <v>53418.899999999994</v>
      </c>
      <c r="R12" s="20">
        <f t="shared" si="3"/>
        <v>53410.399999999994</v>
      </c>
      <c r="S12" s="20">
        <f t="shared" si="3"/>
        <v>8.5</v>
      </c>
      <c r="T12" s="20">
        <f t="shared" si="3"/>
        <v>3920.2999999999997</v>
      </c>
      <c r="U12" s="20">
        <f t="shared" si="3"/>
        <v>3824.7999999999997</v>
      </c>
      <c r="V12" s="20">
        <f t="shared" si="3"/>
        <v>95.5</v>
      </c>
      <c r="W12" s="20">
        <f t="shared" si="3"/>
        <v>180.6</v>
      </c>
      <c r="X12" s="20">
        <f t="shared" si="3"/>
        <v>160.2</v>
      </c>
      <c r="Y12" s="20">
        <f t="shared" si="3"/>
        <v>20.400000000000006</v>
      </c>
      <c r="Z12" s="28">
        <f t="shared" si="3"/>
        <v>9766.7</v>
      </c>
      <c r="AA12" s="28">
        <f t="shared" si="3"/>
        <v>9000.7</v>
      </c>
      <c r="AB12" s="20">
        <f t="shared" si="3"/>
        <v>766</v>
      </c>
    </row>
    <row r="13" spans="1:28" ht="26.25" customHeight="1">
      <c r="A13" s="13">
        <v>2</v>
      </c>
      <c r="B13" s="47" t="s">
        <v>3</v>
      </c>
      <c r="C13" s="47"/>
      <c r="D13" s="47"/>
      <c r="E13" s="47"/>
      <c r="F13" s="47"/>
      <c r="G13" s="19">
        <f>35338.3-100</f>
        <v>35238.3</v>
      </c>
      <c r="H13" s="11"/>
      <c r="I13" s="19">
        <f t="shared" si="0"/>
        <v>35238.3</v>
      </c>
      <c r="J13" s="19">
        <f>35338.3-100</f>
        <v>35238.3</v>
      </c>
      <c r="K13" s="19">
        <v>35238.3</v>
      </c>
      <c r="L13" s="19">
        <f aca="true" t="shared" si="4" ref="L13:L23">J13-K13</f>
        <v>0</v>
      </c>
      <c r="M13" s="19">
        <f aca="true" t="shared" si="5" ref="M13:M23">N13+O13</f>
        <v>35278</v>
      </c>
      <c r="N13" s="19">
        <v>12799.5</v>
      </c>
      <c r="O13" s="33">
        <f>R13+U13</f>
        <v>22478.5</v>
      </c>
      <c r="P13" s="33">
        <f aca="true" t="shared" si="6" ref="P13:P23">J13-M13</f>
        <v>-39.69999999999709</v>
      </c>
      <c r="Q13" s="14">
        <f>25260.4-1152-1900</f>
        <v>22208.4</v>
      </c>
      <c r="R13" s="36">
        <v>22208.4</v>
      </c>
      <c r="S13" s="12">
        <f>Q13-R13</f>
        <v>0</v>
      </c>
      <c r="T13" s="14">
        <f>301.7-31.3</f>
        <v>270.4</v>
      </c>
      <c r="U13" s="14">
        <v>270.1</v>
      </c>
      <c r="V13" s="12">
        <f>T13-U13</f>
        <v>0.2999999999999545</v>
      </c>
      <c r="W13" s="9"/>
      <c r="X13" s="9"/>
      <c r="Y13" s="9"/>
      <c r="Z13" s="3"/>
      <c r="AA13" s="3"/>
      <c r="AB13" s="29"/>
    </row>
    <row r="14" spans="1:28" ht="20.25" customHeight="1">
      <c r="A14" s="15">
        <v>3</v>
      </c>
      <c r="B14" s="65" t="s">
        <v>0</v>
      </c>
      <c r="C14" s="66"/>
      <c r="D14" s="66"/>
      <c r="E14" s="66"/>
      <c r="F14" s="66"/>
      <c r="G14" s="34">
        <f>20371.4</f>
        <v>20371.4</v>
      </c>
      <c r="H14" s="35">
        <v>-570</v>
      </c>
      <c r="I14" s="34">
        <f t="shared" si="0"/>
        <v>19801.4</v>
      </c>
      <c r="J14" s="34">
        <f>20371.4-200-370</f>
        <v>19801.4</v>
      </c>
      <c r="K14" s="34">
        <v>19801.4</v>
      </c>
      <c r="L14" s="34">
        <f t="shared" si="4"/>
        <v>0</v>
      </c>
      <c r="M14" s="34">
        <f t="shared" si="5"/>
        <v>19843.300000000003</v>
      </c>
      <c r="N14" s="34">
        <v>2558.4</v>
      </c>
      <c r="O14" s="34">
        <f>R14+U14</f>
        <v>17284.9</v>
      </c>
      <c r="P14" s="34">
        <f t="shared" si="6"/>
        <v>-41.900000000001455</v>
      </c>
      <c r="Q14" s="36">
        <f>17085.4-590.5-200</f>
        <v>16294.900000000001</v>
      </c>
      <c r="R14" s="36">
        <v>16294.9</v>
      </c>
      <c r="S14" s="37">
        <f>Q14-R14</f>
        <v>0</v>
      </c>
      <c r="T14" s="14">
        <v>1070.2</v>
      </c>
      <c r="U14" s="36">
        <v>990</v>
      </c>
      <c r="V14" s="12">
        <f>T14-U14</f>
        <v>80.20000000000005</v>
      </c>
      <c r="W14" s="9"/>
      <c r="X14" s="9"/>
      <c r="Y14" s="9"/>
      <c r="Z14" s="3"/>
      <c r="AA14" s="3"/>
      <c r="AB14" s="29"/>
    </row>
    <row r="15" spans="1:28" ht="24" customHeight="1">
      <c r="A15" s="15">
        <v>4</v>
      </c>
      <c r="B15" s="65" t="s">
        <v>4</v>
      </c>
      <c r="C15" s="66"/>
      <c r="D15" s="66"/>
      <c r="E15" s="66"/>
      <c r="F15" s="66"/>
      <c r="G15" s="34">
        <f>15127.2+2366.7</f>
        <v>17493.9</v>
      </c>
      <c r="H15" s="35">
        <v>-200</v>
      </c>
      <c r="I15" s="34">
        <f t="shared" si="0"/>
        <v>17293.9</v>
      </c>
      <c r="J15" s="34">
        <f>15127.2+2366.7-200</f>
        <v>17293.9</v>
      </c>
      <c r="K15" s="34">
        <v>16986.76</v>
      </c>
      <c r="L15" s="34">
        <f t="shared" si="4"/>
        <v>307.14000000000306</v>
      </c>
      <c r="M15" s="34">
        <f t="shared" si="5"/>
        <v>16986.7</v>
      </c>
      <c r="N15" s="34">
        <v>7986</v>
      </c>
      <c r="O15" s="34">
        <f>AA15</f>
        <v>9000.7</v>
      </c>
      <c r="P15" s="34">
        <f t="shared" si="6"/>
        <v>307.2000000000007</v>
      </c>
      <c r="Q15" s="36"/>
      <c r="R15" s="36"/>
      <c r="S15" s="37"/>
      <c r="T15" s="14"/>
      <c r="U15" s="14"/>
      <c r="V15" s="12"/>
      <c r="W15" s="9"/>
      <c r="X15" s="9"/>
      <c r="Y15" s="9"/>
      <c r="Z15" s="9">
        <f>7600+2366.7-200</f>
        <v>9766.7</v>
      </c>
      <c r="AA15" s="25">
        <v>9000.7</v>
      </c>
      <c r="AB15" s="12">
        <f>Z15-AA15</f>
        <v>766</v>
      </c>
    </row>
    <row r="16" spans="1:28" ht="28.5" customHeight="1">
      <c r="A16" s="15">
        <v>5</v>
      </c>
      <c r="B16" s="63" t="s">
        <v>5</v>
      </c>
      <c r="C16" s="64"/>
      <c r="D16" s="64"/>
      <c r="E16" s="64"/>
      <c r="F16" s="64"/>
      <c r="G16" s="34">
        <f>5910.8</f>
        <v>5910.8</v>
      </c>
      <c r="H16" s="35">
        <v>-130</v>
      </c>
      <c r="I16" s="34">
        <f t="shared" si="0"/>
        <v>5780.8</v>
      </c>
      <c r="J16" s="34">
        <f>5910.8-130</f>
        <v>5780.8</v>
      </c>
      <c r="K16" s="34">
        <f>1186.1+4581.1</f>
        <v>5767.200000000001</v>
      </c>
      <c r="L16" s="34">
        <f t="shared" si="4"/>
        <v>13.599999999999454</v>
      </c>
      <c r="M16" s="34">
        <f t="shared" si="5"/>
        <v>5767.299999999999</v>
      </c>
      <c r="N16" s="34">
        <v>1186.1</v>
      </c>
      <c r="O16" s="34">
        <f>R16+U16</f>
        <v>4581.2</v>
      </c>
      <c r="P16" s="34">
        <f t="shared" si="6"/>
        <v>13.50000000000091</v>
      </c>
      <c r="Q16" s="36">
        <f>4493.9-171.7-130</f>
        <v>4192.2</v>
      </c>
      <c r="R16" s="36">
        <v>4183.7</v>
      </c>
      <c r="S16" s="37">
        <f>Q16-R16</f>
        <v>8.5</v>
      </c>
      <c r="T16" s="14">
        <f>546.6-149.1</f>
        <v>397.5</v>
      </c>
      <c r="U16" s="14">
        <v>397.5</v>
      </c>
      <c r="V16" s="12">
        <f>T16-U16</f>
        <v>0</v>
      </c>
      <c r="W16" s="9"/>
      <c r="X16" s="9"/>
      <c r="Y16" s="9"/>
      <c r="Z16" s="3"/>
      <c r="AA16" s="3"/>
      <c r="AB16" s="29"/>
    </row>
    <row r="17" spans="1:28" ht="25.5" customHeight="1">
      <c r="A17" s="15">
        <v>6</v>
      </c>
      <c r="B17" s="63" t="s">
        <v>6</v>
      </c>
      <c r="C17" s="64"/>
      <c r="D17" s="64"/>
      <c r="E17" s="64"/>
      <c r="F17" s="64"/>
      <c r="G17" s="34">
        <v>8308.9</v>
      </c>
      <c r="H17" s="35"/>
      <c r="I17" s="34">
        <f t="shared" si="0"/>
        <v>8308.9</v>
      </c>
      <c r="J17" s="34">
        <v>8308.9</v>
      </c>
      <c r="K17" s="34">
        <v>8291.1</v>
      </c>
      <c r="L17" s="34">
        <f t="shared" si="4"/>
        <v>17.799999999999272</v>
      </c>
      <c r="M17" s="34">
        <f t="shared" si="5"/>
        <v>8291.1</v>
      </c>
      <c r="N17" s="34">
        <v>1389.3</v>
      </c>
      <c r="O17" s="34">
        <f>R17+U17</f>
        <v>6901.8</v>
      </c>
      <c r="P17" s="34">
        <f t="shared" si="6"/>
        <v>17.799999999999272</v>
      </c>
      <c r="Q17" s="36">
        <f>7105.2-356</f>
        <v>6749.2</v>
      </c>
      <c r="R17" s="36">
        <v>6749.2</v>
      </c>
      <c r="S17" s="37">
        <f>Q17-R17</f>
        <v>0</v>
      </c>
      <c r="T17" s="14">
        <v>152.6</v>
      </c>
      <c r="U17" s="14">
        <f>170.4-17.8</f>
        <v>152.6</v>
      </c>
      <c r="V17" s="12">
        <f>T17-U17</f>
        <v>0</v>
      </c>
      <c r="W17" s="9"/>
      <c r="X17" s="9"/>
      <c r="Y17" s="9"/>
      <c r="Z17" s="3"/>
      <c r="AA17" s="3"/>
      <c r="AB17" s="29"/>
    </row>
    <row r="18" spans="1:28" ht="29.25" customHeight="1">
      <c r="A18" s="15">
        <v>7</v>
      </c>
      <c r="B18" s="63" t="s">
        <v>7</v>
      </c>
      <c r="C18" s="64"/>
      <c r="D18" s="64"/>
      <c r="E18" s="64"/>
      <c r="F18" s="67"/>
      <c r="G18" s="34">
        <v>4457.3</v>
      </c>
      <c r="H18" s="38"/>
      <c r="I18" s="34">
        <f t="shared" si="0"/>
        <v>4457.3</v>
      </c>
      <c r="J18" s="34">
        <v>4457.3</v>
      </c>
      <c r="K18" s="34">
        <v>4393.05</v>
      </c>
      <c r="L18" s="34">
        <f t="shared" si="4"/>
        <v>64.25</v>
      </c>
      <c r="M18" s="34">
        <f t="shared" si="5"/>
        <v>4393</v>
      </c>
      <c r="N18" s="34">
        <v>3506.5</v>
      </c>
      <c r="O18" s="34">
        <f>R18+U18</f>
        <v>886.5</v>
      </c>
      <c r="P18" s="34">
        <f t="shared" si="6"/>
        <v>64.30000000000018</v>
      </c>
      <c r="Q18" s="36">
        <v>510</v>
      </c>
      <c r="R18" s="36">
        <v>510</v>
      </c>
      <c r="S18" s="37">
        <f>Q18-R18</f>
        <v>0</v>
      </c>
      <c r="T18" s="14">
        <v>376.5</v>
      </c>
      <c r="U18" s="14">
        <f>376.7-0.2</f>
        <v>376.5</v>
      </c>
      <c r="V18" s="12">
        <f>T18-U18</f>
        <v>0</v>
      </c>
      <c r="W18" s="9"/>
      <c r="X18" s="9"/>
      <c r="Y18" s="9"/>
      <c r="Z18" s="3"/>
      <c r="AA18" s="3"/>
      <c r="AB18" s="29"/>
    </row>
    <row r="19" spans="1:28" ht="26.25" customHeight="1">
      <c r="A19" s="15">
        <v>8</v>
      </c>
      <c r="B19" s="63" t="s">
        <v>1</v>
      </c>
      <c r="C19" s="64"/>
      <c r="D19" s="64"/>
      <c r="E19" s="64"/>
      <c r="F19" s="64"/>
      <c r="G19" s="34">
        <f>1782.5-1367.3</f>
        <v>415.20000000000005</v>
      </c>
      <c r="H19" s="35"/>
      <c r="I19" s="34">
        <f t="shared" si="0"/>
        <v>415.20000000000005</v>
      </c>
      <c r="J19" s="34">
        <f>1782.5-1367.3</f>
        <v>415.20000000000005</v>
      </c>
      <c r="K19" s="34">
        <v>400.1</v>
      </c>
      <c r="L19" s="34">
        <f t="shared" si="4"/>
        <v>15.100000000000023</v>
      </c>
      <c r="M19" s="34">
        <f t="shared" si="5"/>
        <v>400.1</v>
      </c>
      <c r="N19" s="34">
        <v>247</v>
      </c>
      <c r="O19" s="34">
        <f>R19+U19</f>
        <v>153.1</v>
      </c>
      <c r="P19" s="34">
        <f t="shared" si="6"/>
        <v>15.100000000000023</v>
      </c>
      <c r="Q19" s="36">
        <v>148.1</v>
      </c>
      <c r="R19" s="36">
        <v>148.1</v>
      </c>
      <c r="S19" s="37">
        <f>Q19-R19</f>
        <v>0</v>
      </c>
      <c r="T19" s="14">
        <v>20</v>
      </c>
      <c r="U19" s="14">
        <v>5</v>
      </c>
      <c r="V19" s="12">
        <f>T19-U19</f>
        <v>15</v>
      </c>
      <c r="W19" s="9"/>
      <c r="X19" s="9"/>
      <c r="Y19" s="9"/>
      <c r="Z19" s="3"/>
      <c r="AA19" s="3"/>
      <c r="AB19" s="29"/>
    </row>
    <row r="20" spans="1:28" ht="33" customHeight="1">
      <c r="A20" s="15">
        <v>9</v>
      </c>
      <c r="B20" s="63" t="s">
        <v>8</v>
      </c>
      <c r="C20" s="64"/>
      <c r="D20" s="64"/>
      <c r="E20" s="64"/>
      <c r="F20" s="64"/>
      <c r="G20" s="34">
        <f>850</f>
        <v>850</v>
      </c>
      <c r="H20" s="39">
        <v>-56</v>
      </c>
      <c r="I20" s="34">
        <f t="shared" si="0"/>
        <v>794</v>
      </c>
      <c r="J20" s="34">
        <f>850-56</f>
        <v>794</v>
      </c>
      <c r="K20" s="34">
        <v>773.47</v>
      </c>
      <c r="L20" s="34">
        <f t="shared" si="4"/>
        <v>20.529999999999973</v>
      </c>
      <c r="M20" s="34">
        <f t="shared" si="5"/>
        <v>773.5</v>
      </c>
      <c r="N20" s="34">
        <v>613.3</v>
      </c>
      <c r="O20" s="34">
        <f>X20</f>
        <v>160.2</v>
      </c>
      <c r="P20" s="34">
        <f t="shared" si="6"/>
        <v>20.5</v>
      </c>
      <c r="Q20" s="36"/>
      <c r="R20" s="36"/>
      <c r="S20" s="37"/>
      <c r="T20" s="14"/>
      <c r="U20" s="14"/>
      <c r="V20" s="12"/>
      <c r="W20" s="9">
        <v>180.6</v>
      </c>
      <c r="X20" s="9">
        <v>160.2</v>
      </c>
      <c r="Y20" s="12">
        <f>W20-X20</f>
        <v>20.400000000000006</v>
      </c>
      <c r="Z20" s="3"/>
      <c r="AA20" s="3"/>
      <c r="AB20" s="29"/>
    </row>
    <row r="21" spans="1:28" ht="27" customHeight="1">
      <c r="A21" s="15">
        <v>10</v>
      </c>
      <c r="B21" s="63" t="s">
        <v>14</v>
      </c>
      <c r="C21" s="64"/>
      <c r="D21" s="64"/>
      <c r="E21" s="64"/>
      <c r="F21" s="64"/>
      <c r="G21" s="34">
        <f>6737-999.4</f>
        <v>5737.6</v>
      </c>
      <c r="H21" s="35">
        <v>-620</v>
      </c>
      <c r="I21" s="34">
        <f t="shared" si="0"/>
        <v>5117.6</v>
      </c>
      <c r="J21" s="34">
        <f>6737-999.4-620</f>
        <v>5117.6</v>
      </c>
      <c r="K21" s="34">
        <v>2270.92</v>
      </c>
      <c r="L21" s="34">
        <f t="shared" si="4"/>
        <v>2846.6800000000003</v>
      </c>
      <c r="M21" s="34">
        <f t="shared" si="5"/>
        <v>2124.4</v>
      </c>
      <c r="N21" s="34">
        <v>2124.4</v>
      </c>
      <c r="O21" s="34">
        <f>R21+U21</f>
        <v>0</v>
      </c>
      <c r="P21" s="34">
        <f t="shared" si="6"/>
        <v>2993.2000000000003</v>
      </c>
      <c r="Q21" s="36"/>
      <c r="R21" s="36"/>
      <c r="S21" s="37"/>
      <c r="T21" s="14"/>
      <c r="U21" s="14"/>
      <c r="V21" s="12"/>
      <c r="W21" s="9"/>
      <c r="X21" s="9"/>
      <c r="Y21" s="9"/>
      <c r="Z21" s="3"/>
      <c r="AA21" s="3"/>
      <c r="AB21" s="29"/>
    </row>
    <row r="22" spans="1:28" ht="29.25" customHeight="1">
      <c r="A22" s="15">
        <v>11</v>
      </c>
      <c r="B22" s="68" t="s">
        <v>18</v>
      </c>
      <c r="C22" s="68"/>
      <c r="D22" s="68"/>
      <c r="E22" s="68"/>
      <c r="F22" s="68"/>
      <c r="G22" s="34">
        <f>7704.6</f>
        <v>7704.6</v>
      </c>
      <c r="H22" s="40">
        <v>-1050</v>
      </c>
      <c r="I22" s="34">
        <f t="shared" si="0"/>
        <v>6654.6</v>
      </c>
      <c r="J22" s="34">
        <f>7704.6-860.4-189.6</f>
        <v>6654.6</v>
      </c>
      <c r="K22" s="34">
        <v>6654.6</v>
      </c>
      <c r="L22" s="34">
        <f t="shared" si="4"/>
        <v>0</v>
      </c>
      <c r="M22" s="34">
        <f t="shared" si="5"/>
        <v>6714.5</v>
      </c>
      <c r="N22" s="34">
        <v>1765.3</v>
      </c>
      <c r="O22" s="34">
        <f>R22+U22</f>
        <v>4949.2</v>
      </c>
      <c r="P22" s="34">
        <f t="shared" si="6"/>
        <v>-59.899999999999636</v>
      </c>
      <c r="Q22" s="36">
        <f>4176.5-860.4</f>
        <v>3316.1</v>
      </c>
      <c r="R22" s="36">
        <f>4176.5-860.4</f>
        <v>3316.1</v>
      </c>
      <c r="S22" s="37">
        <f>Q22-R22</f>
        <v>0</v>
      </c>
      <c r="T22" s="14">
        <v>1633.1</v>
      </c>
      <c r="U22" s="14">
        <v>1633.1</v>
      </c>
      <c r="V22" s="12">
        <f>T22-U22</f>
        <v>0</v>
      </c>
      <c r="W22" s="9"/>
      <c r="X22" s="9"/>
      <c r="Y22" s="9"/>
      <c r="Z22" s="3"/>
      <c r="AA22" s="3"/>
      <c r="AB22" s="29"/>
    </row>
    <row r="23" spans="1:28" ht="30" customHeight="1">
      <c r="A23" s="15">
        <v>12</v>
      </c>
      <c r="B23" s="47" t="s">
        <v>21</v>
      </c>
      <c r="C23" s="47"/>
      <c r="D23" s="47"/>
      <c r="E23" s="47"/>
      <c r="F23" s="47"/>
      <c r="G23" s="19"/>
      <c r="H23" s="11">
        <v>3024</v>
      </c>
      <c r="I23" s="19">
        <f t="shared" si="0"/>
        <v>3024</v>
      </c>
      <c r="J23" s="19">
        <v>3024</v>
      </c>
      <c r="K23" s="19"/>
      <c r="L23" s="19">
        <f t="shared" si="4"/>
        <v>3024</v>
      </c>
      <c r="M23" s="19">
        <f t="shared" si="5"/>
        <v>0</v>
      </c>
      <c r="N23" s="19"/>
      <c r="O23" s="33">
        <f>R23+U23</f>
        <v>0</v>
      </c>
      <c r="P23" s="33">
        <f t="shared" si="6"/>
        <v>3024</v>
      </c>
      <c r="Q23" s="14"/>
      <c r="R23" s="14"/>
      <c r="S23" s="12"/>
      <c r="T23" s="14"/>
      <c r="U23" s="14"/>
      <c r="V23" s="12"/>
      <c r="W23" s="9"/>
      <c r="X23" s="9"/>
      <c r="Y23" s="9"/>
      <c r="Z23" s="3"/>
      <c r="AA23" s="3"/>
      <c r="AB23" s="29"/>
    </row>
    <row r="24" spans="1:28" ht="21" customHeight="1">
      <c r="A24" s="16"/>
      <c r="B24" s="50" t="s">
        <v>2</v>
      </c>
      <c r="C24" s="50"/>
      <c r="D24" s="50"/>
      <c r="E24" s="50"/>
      <c r="F24" s="50"/>
      <c r="G24" s="17">
        <f>G10+G12</f>
        <v>154054</v>
      </c>
      <c r="H24" s="17">
        <f>H10+H12</f>
        <v>48</v>
      </c>
      <c r="I24" s="17">
        <f t="shared" si="0"/>
        <v>154102</v>
      </c>
      <c r="J24" s="17">
        <f aca="true" t="shared" si="7" ref="J24:P24">J10+J12</f>
        <v>154102</v>
      </c>
      <c r="K24" s="17">
        <f t="shared" si="7"/>
        <v>147185.54300000003</v>
      </c>
      <c r="L24" s="17">
        <f t="shared" si="7"/>
        <v>6916.4569999999985</v>
      </c>
      <c r="M24" s="17">
        <f t="shared" si="7"/>
        <v>147180.5</v>
      </c>
      <c r="N24" s="17">
        <f t="shared" si="7"/>
        <v>62711.8</v>
      </c>
      <c r="O24" s="17">
        <f t="shared" si="7"/>
        <v>84468.70000000001</v>
      </c>
      <c r="P24" s="17">
        <f t="shared" si="7"/>
        <v>6921.499999999997</v>
      </c>
      <c r="Q24" s="17">
        <f aca="true" t="shared" si="8" ref="Q24:AB24">SUM(Q11:Q22)-Q12</f>
        <v>71533.6</v>
      </c>
      <c r="R24" s="17">
        <f t="shared" si="8"/>
        <v>71225.1</v>
      </c>
      <c r="S24" s="17">
        <f t="shared" si="8"/>
        <v>308.5</v>
      </c>
      <c r="T24" s="17">
        <f t="shared" si="8"/>
        <v>4216.4</v>
      </c>
      <c r="U24" s="17">
        <f t="shared" si="8"/>
        <v>4082.7000000000003</v>
      </c>
      <c r="V24" s="17">
        <f t="shared" si="8"/>
        <v>133.70000000000005</v>
      </c>
      <c r="W24" s="17">
        <f t="shared" si="8"/>
        <v>180.6</v>
      </c>
      <c r="X24" s="17">
        <f t="shared" si="8"/>
        <v>160.2</v>
      </c>
      <c r="Y24" s="17">
        <f t="shared" si="8"/>
        <v>20.400000000000006</v>
      </c>
      <c r="Z24" s="17">
        <f t="shared" si="8"/>
        <v>9766.7</v>
      </c>
      <c r="AA24" s="17">
        <f t="shared" si="8"/>
        <v>9000.7</v>
      </c>
      <c r="AB24" s="17">
        <f t="shared" si="8"/>
        <v>766</v>
      </c>
    </row>
    <row r="25" spans="10:19" ht="12.75">
      <c r="J25" s="7"/>
      <c r="K25" s="7"/>
      <c r="L25" s="7"/>
      <c r="M25" s="7"/>
      <c r="N25" s="7"/>
      <c r="O25" s="7"/>
      <c r="P25" s="7"/>
      <c r="Q25" s="23"/>
      <c r="R25" s="23"/>
      <c r="S25" s="23"/>
    </row>
    <row r="27" spans="17:19" ht="12.75">
      <c r="Q27" s="23"/>
      <c r="R27" s="23"/>
      <c r="S27" s="23"/>
    </row>
    <row r="29" ht="12.75">
      <c r="O29" s="23">
        <f>N12+O12</f>
        <v>100571.90000000001</v>
      </c>
    </row>
    <row r="30" ht="12.75" customHeight="1">
      <c r="O30">
        <v>100576.9</v>
      </c>
    </row>
    <row r="31" spans="15:20" ht="12.75">
      <c r="O31" s="23">
        <f>O29-O30</f>
        <v>-4.999999999985448</v>
      </c>
      <c r="R31" s="23">
        <f>R13+U13</f>
        <v>22478.5</v>
      </c>
      <c r="S31" s="23">
        <f>S13+V13</f>
        <v>0.2999999999999545</v>
      </c>
      <c r="T31" s="23">
        <f>S12+V12+Y12+AB12</f>
        <v>890.4</v>
      </c>
    </row>
  </sheetData>
  <mergeCells count="26">
    <mergeCell ref="L7:L9"/>
    <mergeCell ref="A7:A8"/>
    <mergeCell ref="B12:F12"/>
    <mergeCell ref="J7:J9"/>
    <mergeCell ref="K7:K9"/>
    <mergeCell ref="B24:F24"/>
    <mergeCell ref="B20:F20"/>
    <mergeCell ref="B17:F17"/>
    <mergeCell ref="B18:F18"/>
    <mergeCell ref="B22:F22"/>
    <mergeCell ref="B21:F21"/>
    <mergeCell ref="B23:F23"/>
    <mergeCell ref="Q7:AB7"/>
    <mergeCell ref="B5:Z5"/>
    <mergeCell ref="B19:F19"/>
    <mergeCell ref="B13:F13"/>
    <mergeCell ref="B15:F15"/>
    <mergeCell ref="B16:F16"/>
    <mergeCell ref="B11:F11"/>
    <mergeCell ref="B14:F14"/>
    <mergeCell ref="B10:F10"/>
    <mergeCell ref="B7:F9"/>
    <mergeCell ref="Q8:S8"/>
    <mergeCell ref="T8:V8"/>
    <mergeCell ref="W8:Y8"/>
    <mergeCell ref="Z8:AB8"/>
  </mergeCells>
  <printOptions/>
  <pageMargins left="0.5905511811023623" right="0" top="0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Kiykova</cp:lastModifiedBy>
  <cp:lastPrinted>2007-04-13T08:53:10Z</cp:lastPrinted>
  <dcterms:created xsi:type="dcterms:W3CDTF">2001-10-26T09:05:57Z</dcterms:created>
  <dcterms:modified xsi:type="dcterms:W3CDTF">2007-06-04T08:05:58Z</dcterms:modified>
  <cp:category/>
  <cp:version/>
  <cp:contentType/>
  <cp:contentStatus/>
</cp:coreProperties>
</file>