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1"/>
  </bookViews>
  <sheets>
    <sheet name="1" sheetId="1" r:id="rId1"/>
    <sheet name="местный (без кредитор дет.сад" sheetId="2" r:id="rId2"/>
  </sheets>
  <definedNames>
    <definedName name="_xlnm.Print_Area" localSheetId="1">'местный (без кредитор дет.сад'!$A$1:$L$53</definedName>
  </definedNames>
  <calcPr fullCalcOnLoad="1" refMode="R1C1"/>
</workbook>
</file>

<file path=xl/sharedStrings.xml><?xml version="1.0" encoding="utf-8"?>
<sst xmlns="http://schemas.openxmlformats.org/spreadsheetml/2006/main" count="60" uniqueCount="55">
  <si>
    <t>Наименование объекта</t>
  </si>
  <si>
    <t>Итого</t>
  </si>
  <si>
    <t>к решению городского Совета</t>
  </si>
  <si>
    <t>Раздел 0800"Культура"</t>
  </si>
  <si>
    <r>
      <t>Раздел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>0700 "Образование"</t>
    </r>
  </si>
  <si>
    <t>Раздел 0900 "Здравоохранение и спорт"</t>
  </si>
  <si>
    <t>Раздел 0300 "Национальная безопасность и правоохранительная деятельность"</t>
  </si>
  <si>
    <t>Раздел, подраздел 0702, целевая статья 421 00 00, вид расходов 327</t>
  </si>
  <si>
    <t>Раздел, подраздел 0702, целевая статья 423 00 00, вид расходов 327</t>
  </si>
  <si>
    <t>Раздел, подраздел0302, целевая статья 202 00 00, вид расходов 253</t>
  </si>
  <si>
    <t xml:space="preserve">Комплекс зданий УВД по пр.Курчатова, 61 </t>
  </si>
  <si>
    <t>Раздел 0500 "Жилищно-коммунальное хозяйство"</t>
  </si>
  <si>
    <t>Здание бани по ул.Восточная, 22</t>
  </si>
  <si>
    <t>Раздел, подраздел 0701, целевая статья 420 00 00, вид расходов 327</t>
  </si>
  <si>
    <t>Д/к № 60</t>
  </si>
  <si>
    <t>Д/к № 13</t>
  </si>
  <si>
    <t>Д/к № 33</t>
  </si>
  <si>
    <t>Д/к № 31</t>
  </si>
  <si>
    <t>Д/к № 54</t>
  </si>
  <si>
    <t>Школа № 95</t>
  </si>
  <si>
    <t>Школа № 91</t>
  </si>
  <si>
    <t>Школа № 102</t>
  </si>
  <si>
    <t>Школа № 103</t>
  </si>
  <si>
    <t>Школа № 104</t>
  </si>
  <si>
    <t>Школа № 176</t>
  </si>
  <si>
    <t>Школа № 98</t>
  </si>
  <si>
    <t>МОУ ДО ДЮСШ - 1</t>
  </si>
  <si>
    <t>Раздел, подраздел 0801, целевая статья 4420000 вид расходов 327</t>
  </si>
  <si>
    <t>МУК ЦГБ им.Горького</t>
  </si>
  <si>
    <t>Раздел, подраздел 0801, целевая статья 4430000 вид расходов 327</t>
  </si>
  <si>
    <t>МУК "Театр оперетты" (гаражи и производственные мастерские)</t>
  </si>
  <si>
    <t>Раздел, подраздел 0902, целевая статья 4820000, вид расходов 327</t>
  </si>
  <si>
    <t>МП "КОСС" (Стадион "Труд")</t>
  </si>
  <si>
    <t>МП "КОСС" (Плавательный бассейн стадиона "Труд")</t>
  </si>
  <si>
    <t>Капитальный ремонт:</t>
  </si>
  <si>
    <t>Школа № 92</t>
  </si>
  <si>
    <t>Раздел, подраздел 0502, целевая статья 351 00 00, вид расходов 411</t>
  </si>
  <si>
    <t>Изготовление ПСД</t>
  </si>
  <si>
    <t>Раздел, подраздел 0501, целевая статья 350 00 00, вид расходов 410</t>
  </si>
  <si>
    <t>Раздел, подраздел 0502, целевая статья 351 00 00, вид расходов 412</t>
  </si>
  <si>
    <t>Приложение № 4</t>
  </si>
  <si>
    <t>План годовой</t>
  </si>
  <si>
    <t>(тыс.руб.)</t>
  </si>
  <si>
    <t>Капитальное строительство:</t>
  </si>
  <si>
    <t>Остаток финансирования от плана</t>
  </si>
  <si>
    <t>Профинансировано за 9 месяцев</t>
  </si>
  <si>
    <t>Кап.ремонт инфекционного корпуса</t>
  </si>
  <si>
    <t>Раздел, подраздел 0901, целевая статья 4700000, вид расходов 327</t>
  </si>
  <si>
    <t>Исполнение за 2006 год</t>
  </si>
  <si>
    <t>План на 2006 год</t>
  </si>
  <si>
    <t xml:space="preserve">Остаток </t>
  </si>
  <si>
    <t>Исполнение плана за счет средств местного бюджета ЗАТО Железногорск на капитальные вложения по титулу МУ «УКС» за 2006 год</t>
  </si>
  <si>
    <t>к решению Совета депутатов</t>
  </si>
  <si>
    <t>Приложение № 5</t>
  </si>
  <si>
    <t>от31.05.2007 №26-161Р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</si>
</sst>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000"/>
    <numFmt numFmtId="171" formatCode="#,##0.0000"/>
    <numFmt numFmtId="172" formatCode="#,##0.000"/>
    <numFmt numFmtId="173" formatCode="#,##0.000000"/>
  </numFmts>
  <fonts count="11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.5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5" zoomScaleNormal="85" workbookViewId="0" topLeftCell="A1">
      <selection activeCell="K3" sqref="K3"/>
    </sheetView>
  </sheetViews>
  <sheetFormatPr defaultColWidth="9.00390625" defaultRowHeight="12.75"/>
  <cols>
    <col min="6" max="6" width="21.375" style="0" customWidth="1"/>
    <col min="7" max="7" width="18.875" style="0" hidden="1" customWidth="1"/>
    <col min="8" max="8" width="15.875" style="0" customWidth="1"/>
    <col min="9" max="9" width="12.25390625" style="0" hidden="1" customWidth="1"/>
    <col min="10" max="10" width="23.25390625" style="0" hidden="1" customWidth="1"/>
    <col min="11" max="11" width="15.25390625" style="0" customWidth="1"/>
    <col min="12" max="12" width="14.375" style="0" customWidth="1"/>
    <col min="14" max="14" width="11.875" style="0" customWidth="1"/>
  </cols>
  <sheetData>
    <row r="1" spans="7:11" ht="12.75">
      <c r="G1" t="s">
        <v>40</v>
      </c>
      <c r="K1" s="13" t="s">
        <v>53</v>
      </c>
    </row>
    <row r="2" ht="12.75">
      <c r="K2" t="s">
        <v>52</v>
      </c>
    </row>
    <row r="3" spans="7:11" ht="12" customHeight="1">
      <c r="G3" t="s">
        <v>2</v>
      </c>
      <c r="K3" t="s">
        <v>54</v>
      </c>
    </row>
    <row r="4" spans="1:12" ht="30" customHeight="1">
      <c r="A4" s="35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8" ht="7.5" customHeight="1">
      <c r="A5" s="1"/>
      <c r="B5" s="1"/>
      <c r="C5" s="1"/>
      <c r="D5" s="1"/>
      <c r="E5" s="1"/>
      <c r="F5" s="1"/>
      <c r="G5" s="1"/>
      <c r="H5" s="1"/>
    </row>
    <row r="6" spans="9:12" ht="12.75">
      <c r="I6" t="s">
        <v>42</v>
      </c>
      <c r="L6" t="s">
        <v>42</v>
      </c>
    </row>
    <row r="7" spans="1:12" ht="12.75" customHeight="1">
      <c r="A7" s="44" t="s">
        <v>0</v>
      </c>
      <c r="B7" s="44"/>
      <c r="C7" s="44"/>
      <c r="D7" s="44"/>
      <c r="E7" s="44"/>
      <c r="F7" s="44"/>
      <c r="G7" s="47" t="s">
        <v>41</v>
      </c>
      <c r="H7" s="46" t="s">
        <v>49</v>
      </c>
      <c r="I7" s="42" t="s">
        <v>45</v>
      </c>
      <c r="J7" s="42" t="s">
        <v>44</v>
      </c>
      <c r="K7" s="38" t="s">
        <v>48</v>
      </c>
      <c r="L7" s="38" t="s">
        <v>50</v>
      </c>
    </row>
    <row r="8" spans="1:12" ht="33.75" customHeight="1">
      <c r="A8" s="45"/>
      <c r="B8" s="45"/>
      <c r="C8" s="45"/>
      <c r="D8" s="45"/>
      <c r="E8" s="45"/>
      <c r="F8" s="45"/>
      <c r="G8" s="47"/>
      <c r="H8" s="46"/>
      <c r="I8" s="43"/>
      <c r="J8" s="43"/>
      <c r="K8" s="39"/>
      <c r="L8" s="39"/>
    </row>
    <row r="9" spans="1:12" ht="16.5" customHeight="1">
      <c r="A9" s="32" t="s">
        <v>43</v>
      </c>
      <c r="B9" s="33"/>
      <c r="C9" s="33"/>
      <c r="D9" s="33"/>
      <c r="E9" s="33"/>
      <c r="F9" s="34"/>
      <c r="G9" s="2"/>
      <c r="H9" s="18">
        <f>H10</f>
        <v>778.01019</v>
      </c>
      <c r="I9" s="18">
        <f>I10</f>
        <v>777.99585</v>
      </c>
      <c r="J9" s="18">
        <f>J10</f>
        <v>0.014339999999975817</v>
      </c>
      <c r="K9" s="18">
        <f>K10</f>
        <v>748.42737</v>
      </c>
      <c r="L9" s="18">
        <f>L10</f>
        <v>29.582819999999998</v>
      </c>
    </row>
    <row r="10" spans="1:12" ht="16.5" customHeight="1">
      <c r="A10" s="41" t="s">
        <v>11</v>
      </c>
      <c r="B10" s="41"/>
      <c r="C10" s="41"/>
      <c r="D10" s="41"/>
      <c r="E10" s="41"/>
      <c r="F10" s="41"/>
      <c r="G10" s="9">
        <f>G11+G19+G15</f>
        <v>2891.51019</v>
      </c>
      <c r="H10" s="19">
        <f>H11+H13+H15</f>
        <v>778.01019</v>
      </c>
      <c r="I10" s="19">
        <f>I11+I13+I15</f>
        <v>777.99585</v>
      </c>
      <c r="J10" s="19">
        <f>J11+J13+J15</f>
        <v>0.014339999999975817</v>
      </c>
      <c r="K10" s="19">
        <f>K11+K13+K15</f>
        <v>748.42737</v>
      </c>
      <c r="L10" s="19">
        <f>L11+L13+L15</f>
        <v>29.582819999999998</v>
      </c>
    </row>
    <row r="11" spans="1:12" ht="27.75" customHeight="1">
      <c r="A11" s="36" t="s">
        <v>38</v>
      </c>
      <c r="B11" s="36"/>
      <c r="C11" s="36"/>
      <c r="D11" s="36"/>
      <c r="E11" s="36"/>
      <c r="F11" s="36"/>
      <c r="G11" s="4">
        <f aca="true" t="shared" si="0" ref="G11:L11">G12</f>
        <v>191.51019</v>
      </c>
      <c r="H11" s="16">
        <f t="shared" si="0"/>
        <v>398.29019</v>
      </c>
      <c r="I11" s="16">
        <f t="shared" si="0"/>
        <v>398.29019</v>
      </c>
      <c r="J11" s="16">
        <f t="shared" si="0"/>
        <v>0</v>
      </c>
      <c r="K11" s="16">
        <f t="shared" si="0"/>
        <v>398.28765</v>
      </c>
      <c r="L11" s="16">
        <f t="shared" si="0"/>
        <v>0.002540000000010423</v>
      </c>
    </row>
    <row r="12" spans="1:12" ht="16.5" customHeight="1">
      <c r="A12" s="40" t="s">
        <v>37</v>
      </c>
      <c r="B12" s="40"/>
      <c r="C12" s="40"/>
      <c r="D12" s="40"/>
      <c r="E12" s="40"/>
      <c r="F12" s="40"/>
      <c r="G12" s="3">
        <v>191.51019</v>
      </c>
      <c r="H12" s="20">
        <v>398.29019</v>
      </c>
      <c r="I12" s="21">
        <v>398.29019</v>
      </c>
      <c r="J12" s="21">
        <f>H12-I12</f>
        <v>0</v>
      </c>
      <c r="K12" s="21">
        <v>398.28765</v>
      </c>
      <c r="L12" s="21">
        <f>H12-K12</f>
        <v>0.002540000000010423</v>
      </c>
    </row>
    <row r="13" spans="1:14" ht="27" customHeight="1">
      <c r="A13" s="36" t="s">
        <v>36</v>
      </c>
      <c r="B13" s="36"/>
      <c r="C13" s="36"/>
      <c r="D13" s="36"/>
      <c r="E13" s="36"/>
      <c r="F13" s="36"/>
      <c r="H13" s="16">
        <f>H14</f>
        <v>179.3</v>
      </c>
      <c r="I13" s="16">
        <f>I14</f>
        <v>179.3</v>
      </c>
      <c r="J13" s="22">
        <f>H13-I13</f>
        <v>0</v>
      </c>
      <c r="K13" s="16">
        <f>K14</f>
        <v>149.73406</v>
      </c>
      <c r="L13" s="16">
        <f>L14</f>
        <v>29.565940000000012</v>
      </c>
      <c r="N13" s="15"/>
    </row>
    <row r="14" spans="1:12" ht="16.5" customHeight="1">
      <c r="A14" s="40" t="s">
        <v>37</v>
      </c>
      <c r="B14" s="40"/>
      <c r="C14" s="40"/>
      <c r="D14" s="40"/>
      <c r="E14" s="40"/>
      <c r="F14" s="40"/>
      <c r="G14" s="3">
        <v>25</v>
      </c>
      <c r="H14" s="20">
        <v>179.3</v>
      </c>
      <c r="I14" s="21">
        <v>179.3</v>
      </c>
      <c r="J14" s="21">
        <f>H14-I14</f>
        <v>0</v>
      </c>
      <c r="K14" s="21">
        <v>149.73406</v>
      </c>
      <c r="L14" s="21">
        <f>H14-K14</f>
        <v>29.565940000000012</v>
      </c>
    </row>
    <row r="15" spans="1:14" ht="27.75" customHeight="1">
      <c r="A15" s="36" t="s">
        <v>39</v>
      </c>
      <c r="B15" s="36"/>
      <c r="C15" s="36"/>
      <c r="D15" s="36"/>
      <c r="E15" s="36"/>
      <c r="F15" s="36"/>
      <c r="G15" s="4">
        <f>G16</f>
        <v>175</v>
      </c>
      <c r="H15" s="16">
        <f>H16</f>
        <v>200.42</v>
      </c>
      <c r="I15" s="16">
        <f>I16</f>
        <v>200.40566</v>
      </c>
      <c r="J15" s="22">
        <f>H15-I15</f>
        <v>0.014339999999975817</v>
      </c>
      <c r="K15" s="16">
        <f>K16</f>
        <v>200.40566</v>
      </c>
      <c r="L15" s="16">
        <f>L16</f>
        <v>0.014339999999975817</v>
      </c>
      <c r="N15" s="14"/>
    </row>
    <row r="16" spans="1:12" ht="16.5" customHeight="1">
      <c r="A16" s="40" t="s">
        <v>37</v>
      </c>
      <c r="B16" s="40"/>
      <c r="C16" s="40"/>
      <c r="D16" s="40"/>
      <c r="E16" s="40"/>
      <c r="F16" s="40"/>
      <c r="G16" s="3">
        <v>175</v>
      </c>
      <c r="H16" s="20">
        <v>200.42</v>
      </c>
      <c r="I16" s="21">
        <v>200.40566</v>
      </c>
      <c r="J16" s="21">
        <f>H16-I16</f>
        <v>0.014339999999975817</v>
      </c>
      <c r="K16" s="21">
        <v>200.40566</v>
      </c>
      <c r="L16" s="21">
        <f>H16-K16</f>
        <v>0.014339999999975817</v>
      </c>
    </row>
    <row r="17" spans="1:12" ht="19.5" customHeight="1">
      <c r="A17" s="32" t="s">
        <v>34</v>
      </c>
      <c r="B17" s="33"/>
      <c r="C17" s="33"/>
      <c r="D17" s="33"/>
      <c r="E17" s="33"/>
      <c r="F17" s="34"/>
      <c r="G17" s="5" t="e">
        <f>G21+G24+G42+G47+#REF!</f>
        <v>#REF!</v>
      </c>
      <c r="H17" s="18">
        <f>H21+H24+H42+H47+H18</f>
        <v>55542.7</v>
      </c>
      <c r="I17" s="18">
        <f>I21+I24+I42+I47+I18</f>
        <v>43858.099969999996</v>
      </c>
      <c r="J17" s="18">
        <f>J21+J24+J42+J47+J18</f>
        <v>10909.600030000001</v>
      </c>
      <c r="K17" s="18">
        <f>K21+K24+K42+K47+K18</f>
        <v>48960.339179999995</v>
      </c>
      <c r="L17" s="18">
        <f>L21+L24+L42+L47+L18</f>
        <v>6582.36082</v>
      </c>
    </row>
    <row r="18" spans="1:12" ht="19.5" customHeight="1">
      <c r="A18" s="41" t="s">
        <v>11</v>
      </c>
      <c r="B18" s="41"/>
      <c r="C18" s="41"/>
      <c r="D18" s="41"/>
      <c r="E18" s="41"/>
      <c r="F18" s="41"/>
      <c r="G18" s="5"/>
      <c r="H18" s="18">
        <f>H19</f>
        <v>2500</v>
      </c>
      <c r="I18" s="18">
        <f>I19</f>
        <v>1500</v>
      </c>
      <c r="J18" s="18">
        <f>J19</f>
        <v>1000</v>
      </c>
      <c r="K18" s="18">
        <f>K19</f>
        <v>1500</v>
      </c>
      <c r="L18" s="18">
        <f>L19</f>
        <v>1000</v>
      </c>
    </row>
    <row r="19" spans="1:12" ht="24" customHeight="1">
      <c r="A19" s="36" t="s">
        <v>36</v>
      </c>
      <c r="B19" s="36"/>
      <c r="C19" s="36"/>
      <c r="D19" s="36"/>
      <c r="E19" s="36"/>
      <c r="F19" s="36"/>
      <c r="G19" s="4">
        <f>G20+G14</f>
        <v>2525</v>
      </c>
      <c r="H19" s="16">
        <f>H20</f>
        <v>2500</v>
      </c>
      <c r="I19" s="16">
        <f>I20</f>
        <v>1500</v>
      </c>
      <c r="J19" s="22">
        <f>H19-I19</f>
        <v>1000</v>
      </c>
      <c r="K19" s="16">
        <f>K20</f>
        <v>1500</v>
      </c>
      <c r="L19" s="16">
        <f>L20</f>
        <v>1000</v>
      </c>
    </row>
    <row r="20" spans="1:12" ht="19.5" customHeight="1">
      <c r="A20" s="40" t="s">
        <v>12</v>
      </c>
      <c r="B20" s="40"/>
      <c r="C20" s="40"/>
      <c r="D20" s="40"/>
      <c r="E20" s="40"/>
      <c r="F20" s="40"/>
      <c r="G20" s="3">
        <v>2500</v>
      </c>
      <c r="H20" s="20">
        <v>2500</v>
      </c>
      <c r="I20" s="21">
        <v>1500</v>
      </c>
      <c r="J20" s="21">
        <f>H20-I20</f>
        <v>1000</v>
      </c>
      <c r="K20" s="21">
        <v>1500</v>
      </c>
      <c r="L20" s="21">
        <f>H20-K20</f>
        <v>1000</v>
      </c>
    </row>
    <row r="21" spans="1:12" ht="30" customHeight="1">
      <c r="A21" s="56" t="s">
        <v>6</v>
      </c>
      <c r="B21" s="56"/>
      <c r="C21" s="56"/>
      <c r="D21" s="56"/>
      <c r="E21" s="56"/>
      <c r="F21" s="56"/>
      <c r="G21" s="6">
        <f aca="true" t="shared" si="1" ref="G21:L22">G22</f>
        <v>3400</v>
      </c>
      <c r="H21" s="23">
        <f t="shared" si="1"/>
        <v>3400</v>
      </c>
      <c r="I21" s="23">
        <f t="shared" si="1"/>
        <v>3084</v>
      </c>
      <c r="J21" s="23">
        <f t="shared" si="1"/>
        <v>316</v>
      </c>
      <c r="K21" s="23">
        <f t="shared" si="1"/>
        <v>3084</v>
      </c>
      <c r="L21" s="23">
        <f t="shared" si="1"/>
        <v>316</v>
      </c>
    </row>
    <row r="22" spans="1:12" ht="24.75" customHeight="1">
      <c r="A22" s="37" t="s">
        <v>9</v>
      </c>
      <c r="B22" s="37"/>
      <c r="C22" s="37"/>
      <c r="D22" s="37"/>
      <c r="E22" s="37"/>
      <c r="F22" s="37"/>
      <c r="G22" s="7">
        <f t="shared" si="1"/>
        <v>3400</v>
      </c>
      <c r="H22" s="24">
        <f t="shared" si="1"/>
        <v>3400</v>
      </c>
      <c r="I22" s="24">
        <f t="shared" si="1"/>
        <v>3084</v>
      </c>
      <c r="J22" s="24">
        <f t="shared" si="1"/>
        <v>316</v>
      </c>
      <c r="K22" s="24">
        <f t="shared" si="1"/>
        <v>3084</v>
      </c>
      <c r="L22" s="24">
        <f t="shared" si="1"/>
        <v>316</v>
      </c>
    </row>
    <row r="23" spans="1:12" ht="20.25" customHeight="1">
      <c r="A23" s="51" t="s">
        <v>10</v>
      </c>
      <c r="B23" s="51"/>
      <c r="C23" s="51"/>
      <c r="D23" s="51"/>
      <c r="E23" s="51"/>
      <c r="F23" s="51"/>
      <c r="G23" s="8">
        <v>3400</v>
      </c>
      <c r="H23" s="20">
        <v>3400</v>
      </c>
      <c r="I23" s="20">
        <v>3084</v>
      </c>
      <c r="J23" s="21">
        <f>H23-I23</f>
        <v>316</v>
      </c>
      <c r="K23" s="20">
        <v>3084</v>
      </c>
      <c r="L23" s="21">
        <f>H23-K23</f>
        <v>316</v>
      </c>
    </row>
    <row r="24" spans="1:12" ht="21.75" customHeight="1">
      <c r="A24" s="57" t="s">
        <v>4</v>
      </c>
      <c r="B24" s="57"/>
      <c r="C24" s="57"/>
      <c r="D24" s="57"/>
      <c r="E24" s="57"/>
      <c r="F24" s="57"/>
      <c r="G24" s="6">
        <f aca="true" t="shared" si="2" ref="G24:L24">G25+G31+G40</f>
        <v>42145.7</v>
      </c>
      <c r="H24" s="23">
        <f t="shared" si="2"/>
        <v>39945.7</v>
      </c>
      <c r="I24" s="23">
        <f t="shared" si="2"/>
        <v>33737.099969999996</v>
      </c>
      <c r="J24" s="23">
        <f t="shared" si="2"/>
        <v>6208.6000300000005</v>
      </c>
      <c r="K24" s="23">
        <f t="shared" si="2"/>
        <v>36763.71975</v>
      </c>
      <c r="L24" s="23">
        <f t="shared" si="2"/>
        <v>3181.9802499999996</v>
      </c>
    </row>
    <row r="25" spans="1:12" ht="18" customHeight="1">
      <c r="A25" s="50" t="s">
        <v>13</v>
      </c>
      <c r="B25" s="50"/>
      <c r="C25" s="50"/>
      <c r="D25" s="50"/>
      <c r="E25" s="50"/>
      <c r="F25" s="50"/>
      <c r="G25" s="7">
        <f aca="true" t="shared" si="3" ref="G25:L25">G26+G27+G28+G29+G30</f>
        <v>15350</v>
      </c>
      <c r="H25" s="24">
        <f t="shared" si="3"/>
        <v>13150</v>
      </c>
      <c r="I25" s="24">
        <f t="shared" si="3"/>
        <v>9523.92652</v>
      </c>
      <c r="J25" s="24">
        <f t="shared" si="3"/>
        <v>3626.07348</v>
      </c>
      <c r="K25" s="24">
        <f t="shared" si="3"/>
        <v>11081.53212</v>
      </c>
      <c r="L25" s="24">
        <f t="shared" si="3"/>
        <v>2068.46788</v>
      </c>
    </row>
    <row r="26" spans="1:12" ht="15" customHeight="1">
      <c r="A26" s="48" t="s">
        <v>14</v>
      </c>
      <c r="B26" s="48"/>
      <c r="C26" s="48"/>
      <c r="D26" s="48"/>
      <c r="E26" s="48"/>
      <c r="F26" s="48"/>
      <c r="G26" s="10">
        <v>4600</v>
      </c>
      <c r="H26" s="25">
        <f>5205.648-605.648</f>
        <v>4600</v>
      </c>
      <c r="I26" s="20">
        <v>5075.22652</v>
      </c>
      <c r="J26" s="21">
        <f>H26-I26</f>
        <v>-475.22652000000016</v>
      </c>
      <c r="K26" s="20">
        <f>5075.22652-605.648</f>
        <v>4469.57852</v>
      </c>
      <c r="L26" s="21">
        <f>H26-K26</f>
        <v>130.42147999999997</v>
      </c>
    </row>
    <row r="27" spans="1:12" ht="19.5" customHeight="1">
      <c r="A27" s="48" t="s">
        <v>15</v>
      </c>
      <c r="B27" s="48"/>
      <c r="C27" s="48"/>
      <c r="D27" s="48"/>
      <c r="E27" s="48"/>
      <c r="F27" s="48"/>
      <c r="G27" s="10">
        <v>2750</v>
      </c>
      <c r="H27" s="25">
        <f>1614+136</f>
        <v>1750</v>
      </c>
      <c r="I27" s="20">
        <v>814</v>
      </c>
      <c r="J27" s="21">
        <f>H27-I27</f>
        <v>936</v>
      </c>
      <c r="K27" s="26">
        <v>52.62208</v>
      </c>
      <c r="L27" s="21">
        <f>H27-K27</f>
        <v>1697.37792</v>
      </c>
    </row>
    <row r="28" spans="1:12" ht="16.5" customHeight="1">
      <c r="A28" s="48" t="s">
        <v>16</v>
      </c>
      <c r="B28" s="48"/>
      <c r="C28" s="48"/>
      <c r="D28" s="48"/>
      <c r="E28" s="48"/>
      <c r="F28" s="48"/>
      <c r="G28" s="10">
        <v>4000</v>
      </c>
      <c r="H28" s="25">
        <f>2636+1364</f>
        <v>4000</v>
      </c>
      <c r="I28" s="20">
        <v>1834.7</v>
      </c>
      <c r="J28" s="21">
        <f>H28-I28</f>
        <v>2165.3</v>
      </c>
      <c r="K28" s="26">
        <v>3997.9536</v>
      </c>
      <c r="L28" s="21">
        <f>H28-K28</f>
        <v>2.046400000000176</v>
      </c>
    </row>
    <row r="29" spans="1:12" ht="15.75" customHeight="1">
      <c r="A29" s="48" t="s">
        <v>17</v>
      </c>
      <c r="B29" s="48"/>
      <c r="C29" s="48"/>
      <c r="D29" s="48"/>
      <c r="E29" s="48"/>
      <c r="F29" s="48"/>
      <c r="G29" s="10">
        <v>2000</v>
      </c>
      <c r="H29" s="25">
        <v>2000</v>
      </c>
      <c r="I29" s="20">
        <v>1000</v>
      </c>
      <c r="J29" s="21">
        <f>H29-I29</f>
        <v>1000</v>
      </c>
      <c r="K29" s="26">
        <v>1761.37792</v>
      </c>
      <c r="L29" s="21">
        <f>H29-K29</f>
        <v>238.6220800000001</v>
      </c>
    </row>
    <row r="30" spans="1:12" ht="16.5" customHeight="1">
      <c r="A30" s="48" t="s">
        <v>18</v>
      </c>
      <c r="B30" s="48"/>
      <c r="C30" s="48"/>
      <c r="D30" s="48"/>
      <c r="E30" s="48"/>
      <c r="F30" s="48"/>
      <c r="G30" s="10">
        <v>2000</v>
      </c>
      <c r="H30" s="25">
        <f>1600-800</f>
        <v>800</v>
      </c>
      <c r="I30" s="20">
        <v>800</v>
      </c>
      <c r="J30" s="21">
        <f>H30-I30</f>
        <v>0</v>
      </c>
      <c r="K30" s="20">
        <v>800</v>
      </c>
      <c r="L30" s="21">
        <f>H30-K30</f>
        <v>0</v>
      </c>
    </row>
    <row r="31" spans="1:12" ht="24" customHeight="1">
      <c r="A31" s="50" t="s">
        <v>7</v>
      </c>
      <c r="B31" s="50"/>
      <c r="C31" s="50"/>
      <c r="D31" s="50"/>
      <c r="E31" s="50"/>
      <c r="F31" s="50"/>
      <c r="G31" s="7">
        <f aca="true" t="shared" si="4" ref="G31:L31">G32+G33+G34+G35+G36+G37+G38+G39</f>
        <v>21595.7</v>
      </c>
      <c r="H31" s="24">
        <f t="shared" si="4"/>
        <v>21595.7</v>
      </c>
      <c r="I31" s="24">
        <f t="shared" si="4"/>
        <v>19251.764499999997</v>
      </c>
      <c r="J31" s="24">
        <f t="shared" si="4"/>
        <v>2343.9355</v>
      </c>
      <c r="K31" s="24">
        <f t="shared" si="4"/>
        <v>20482.226339999997</v>
      </c>
      <c r="L31" s="24">
        <f t="shared" si="4"/>
        <v>1113.4736599999997</v>
      </c>
    </row>
    <row r="32" spans="1:12" ht="23.25" customHeight="1">
      <c r="A32" s="48" t="s">
        <v>20</v>
      </c>
      <c r="B32" s="48"/>
      <c r="C32" s="48"/>
      <c r="D32" s="48"/>
      <c r="E32" s="48"/>
      <c r="F32" s="48"/>
      <c r="G32" s="10">
        <v>1825</v>
      </c>
      <c r="H32" s="25">
        <v>1825</v>
      </c>
      <c r="I32" s="20">
        <v>1824.99568</v>
      </c>
      <c r="J32" s="21">
        <f aca="true" t="shared" si="5" ref="J32:J41">H32-I32</f>
        <v>0.004320000000006985</v>
      </c>
      <c r="K32" s="20">
        <v>1824.99568</v>
      </c>
      <c r="L32" s="21">
        <f aca="true" t="shared" si="6" ref="L32:L39">H32-K32</f>
        <v>0.004320000000006985</v>
      </c>
    </row>
    <row r="33" spans="1:12" ht="19.5" customHeight="1">
      <c r="A33" s="48" t="s">
        <v>19</v>
      </c>
      <c r="B33" s="48"/>
      <c r="C33" s="48"/>
      <c r="D33" s="48"/>
      <c r="E33" s="48"/>
      <c r="F33" s="48"/>
      <c r="G33" s="10">
        <v>1700</v>
      </c>
      <c r="H33" s="25">
        <v>1700</v>
      </c>
      <c r="I33" s="20">
        <v>1287.1735</v>
      </c>
      <c r="J33" s="21">
        <f t="shared" si="5"/>
        <v>412.8264999999999</v>
      </c>
      <c r="K33" s="20">
        <v>1287.1735</v>
      </c>
      <c r="L33" s="21">
        <f t="shared" si="6"/>
        <v>412.8264999999999</v>
      </c>
    </row>
    <row r="34" spans="1:12" ht="12.75">
      <c r="A34" s="48" t="s">
        <v>25</v>
      </c>
      <c r="B34" s="48"/>
      <c r="C34" s="48"/>
      <c r="D34" s="48"/>
      <c r="E34" s="48"/>
      <c r="F34" s="48"/>
      <c r="G34" s="10">
        <f>3300-1000</f>
        <v>2300</v>
      </c>
      <c r="H34" s="25">
        <v>2300</v>
      </c>
      <c r="I34" s="20">
        <v>1737.49922</v>
      </c>
      <c r="J34" s="21">
        <f t="shared" si="5"/>
        <v>562.5007800000001</v>
      </c>
      <c r="K34" s="26">
        <v>2299.9415</v>
      </c>
      <c r="L34" s="21">
        <f t="shared" si="6"/>
        <v>0.05850000000009459</v>
      </c>
    </row>
    <row r="35" spans="1:12" ht="17.25" customHeight="1">
      <c r="A35" s="48" t="s">
        <v>21</v>
      </c>
      <c r="B35" s="48"/>
      <c r="C35" s="48"/>
      <c r="D35" s="48"/>
      <c r="E35" s="48"/>
      <c r="F35" s="48"/>
      <c r="G35" s="10">
        <v>5000</v>
      </c>
      <c r="H35" s="25">
        <v>5000</v>
      </c>
      <c r="I35" s="20">
        <v>4507.10516</v>
      </c>
      <c r="J35" s="21">
        <f t="shared" si="5"/>
        <v>492.89483999999993</v>
      </c>
      <c r="K35" s="26">
        <v>4999.52184</v>
      </c>
      <c r="L35" s="21">
        <f t="shared" si="6"/>
        <v>0.4781599999996615</v>
      </c>
    </row>
    <row r="36" spans="1:12" ht="16.5" customHeight="1">
      <c r="A36" s="52" t="s">
        <v>22</v>
      </c>
      <c r="B36" s="53"/>
      <c r="C36" s="53"/>
      <c r="D36" s="53"/>
      <c r="E36" s="53"/>
      <c r="F36" s="54"/>
      <c r="G36" s="10">
        <v>4278</v>
      </c>
      <c r="H36" s="25">
        <v>4278</v>
      </c>
      <c r="I36" s="20">
        <v>4084.37073</v>
      </c>
      <c r="J36" s="21">
        <f t="shared" si="5"/>
        <v>193.6292699999999</v>
      </c>
      <c r="K36" s="20">
        <v>4084.37073</v>
      </c>
      <c r="L36" s="21">
        <f t="shared" si="6"/>
        <v>193.6292699999999</v>
      </c>
    </row>
    <row r="37" spans="1:12" ht="12.75">
      <c r="A37" s="52" t="s">
        <v>23</v>
      </c>
      <c r="B37" s="53"/>
      <c r="C37" s="53"/>
      <c r="D37" s="53"/>
      <c r="E37" s="53"/>
      <c r="F37" s="54"/>
      <c r="G37" s="10">
        <v>3950</v>
      </c>
      <c r="H37" s="25">
        <v>3950</v>
      </c>
      <c r="I37" s="20">
        <v>3774.3958</v>
      </c>
      <c r="J37" s="21">
        <f t="shared" si="5"/>
        <v>175.60420000000022</v>
      </c>
      <c r="K37" s="26">
        <v>3949.99868</v>
      </c>
      <c r="L37" s="21">
        <f t="shared" si="6"/>
        <v>0.0013199999998505518</v>
      </c>
    </row>
    <row r="38" spans="1:12" ht="16.5" customHeight="1">
      <c r="A38" s="52" t="s">
        <v>24</v>
      </c>
      <c r="B38" s="53"/>
      <c r="C38" s="53"/>
      <c r="D38" s="53"/>
      <c r="E38" s="53"/>
      <c r="F38" s="54"/>
      <c r="G38" s="10">
        <v>1078</v>
      </c>
      <c r="H38" s="25">
        <v>1078</v>
      </c>
      <c r="I38" s="20">
        <v>1077.99958</v>
      </c>
      <c r="J38" s="21">
        <f t="shared" si="5"/>
        <v>0.0004200000000764703</v>
      </c>
      <c r="K38" s="20">
        <v>1077.99958</v>
      </c>
      <c r="L38" s="21">
        <f t="shared" si="6"/>
        <v>0.0004200000000764703</v>
      </c>
    </row>
    <row r="39" spans="1:12" ht="12.75">
      <c r="A39" s="48" t="s">
        <v>35</v>
      </c>
      <c r="B39" s="48"/>
      <c r="C39" s="48"/>
      <c r="D39" s="48"/>
      <c r="E39" s="48"/>
      <c r="F39" s="48"/>
      <c r="G39" s="10">
        <f>464.7+1000</f>
        <v>1464.7</v>
      </c>
      <c r="H39" s="25">
        <v>1464.7</v>
      </c>
      <c r="I39" s="20">
        <v>958.22483</v>
      </c>
      <c r="J39" s="21">
        <f t="shared" si="5"/>
        <v>506.47517000000005</v>
      </c>
      <c r="K39" s="20">
        <v>958.22483</v>
      </c>
      <c r="L39" s="21">
        <f t="shared" si="6"/>
        <v>506.47517000000005</v>
      </c>
    </row>
    <row r="40" spans="1:12" ht="19.5" customHeight="1">
      <c r="A40" s="50" t="s">
        <v>8</v>
      </c>
      <c r="B40" s="50"/>
      <c r="C40" s="50"/>
      <c r="D40" s="50"/>
      <c r="E40" s="50"/>
      <c r="F40" s="50"/>
      <c r="G40" s="7">
        <f>G41</f>
        <v>5200</v>
      </c>
      <c r="H40" s="24">
        <f>H41</f>
        <v>5200</v>
      </c>
      <c r="I40" s="24">
        <f>I41</f>
        <v>4961.40895</v>
      </c>
      <c r="J40" s="22">
        <f t="shared" si="5"/>
        <v>238.59105</v>
      </c>
      <c r="K40" s="24">
        <f>K41</f>
        <v>5199.96129</v>
      </c>
      <c r="L40" s="24">
        <f>L41</f>
        <v>0.03870999999980995</v>
      </c>
    </row>
    <row r="41" spans="1:12" ht="15">
      <c r="A41" s="48" t="s">
        <v>26</v>
      </c>
      <c r="B41" s="48"/>
      <c r="C41" s="48"/>
      <c r="D41" s="48"/>
      <c r="E41" s="48"/>
      <c r="F41" s="48"/>
      <c r="G41" s="11">
        <v>5200</v>
      </c>
      <c r="H41" s="25">
        <v>5200</v>
      </c>
      <c r="I41" s="20">
        <v>4961.40895</v>
      </c>
      <c r="J41" s="22">
        <f t="shared" si="5"/>
        <v>238.59105</v>
      </c>
      <c r="K41" s="20">
        <v>5199.96129</v>
      </c>
      <c r="L41" s="21">
        <f>H41-K41</f>
        <v>0.03870999999980995</v>
      </c>
    </row>
    <row r="42" spans="1:12" ht="18" customHeight="1">
      <c r="A42" s="56" t="s">
        <v>3</v>
      </c>
      <c r="B42" s="56"/>
      <c r="C42" s="56"/>
      <c r="D42" s="56"/>
      <c r="E42" s="56"/>
      <c r="F42" s="56"/>
      <c r="G42" s="6">
        <f aca="true" t="shared" si="7" ref="G42:L42">G43+G45</f>
        <v>2737</v>
      </c>
      <c r="H42" s="23">
        <f t="shared" si="7"/>
        <v>2737</v>
      </c>
      <c r="I42" s="23">
        <f t="shared" si="7"/>
        <v>2737</v>
      </c>
      <c r="J42" s="23">
        <f t="shared" si="7"/>
        <v>0</v>
      </c>
      <c r="K42" s="23">
        <f t="shared" si="7"/>
        <v>2731.86729</v>
      </c>
      <c r="L42" s="23">
        <f t="shared" si="7"/>
        <v>5.132710000000003</v>
      </c>
    </row>
    <row r="43" spans="1:12" ht="22.5" customHeight="1">
      <c r="A43" s="50" t="s">
        <v>27</v>
      </c>
      <c r="B43" s="50"/>
      <c r="C43" s="50"/>
      <c r="D43" s="50"/>
      <c r="E43" s="50"/>
      <c r="F43" s="50"/>
      <c r="G43" s="7">
        <f aca="true" t="shared" si="8" ref="G43:L43">G44</f>
        <v>2500</v>
      </c>
      <c r="H43" s="24">
        <f t="shared" si="8"/>
        <v>2500</v>
      </c>
      <c r="I43" s="24">
        <f t="shared" si="8"/>
        <v>2500</v>
      </c>
      <c r="J43" s="24">
        <f t="shared" si="8"/>
        <v>0</v>
      </c>
      <c r="K43" s="24">
        <f t="shared" si="8"/>
        <v>2499.942</v>
      </c>
      <c r="L43" s="24">
        <f t="shared" si="8"/>
        <v>0.057999999999992724</v>
      </c>
    </row>
    <row r="44" spans="1:12" ht="12.75">
      <c r="A44" s="49" t="s">
        <v>28</v>
      </c>
      <c r="B44" s="49"/>
      <c r="C44" s="49"/>
      <c r="D44" s="49"/>
      <c r="E44" s="49"/>
      <c r="F44" s="49"/>
      <c r="G44" s="10">
        <v>2500</v>
      </c>
      <c r="H44" s="25">
        <v>2500</v>
      </c>
      <c r="I44" s="20">
        <v>2500</v>
      </c>
      <c r="J44" s="21">
        <f>H44-I44</f>
        <v>0</v>
      </c>
      <c r="K44" s="20">
        <v>2499.942</v>
      </c>
      <c r="L44" s="21">
        <f>H44-K44</f>
        <v>0.057999999999992724</v>
      </c>
    </row>
    <row r="45" spans="1:12" ht="27" customHeight="1">
      <c r="A45" s="50" t="s">
        <v>29</v>
      </c>
      <c r="B45" s="50"/>
      <c r="C45" s="50"/>
      <c r="D45" s="50"/>
      <c r="E45" s="50"/>
      <c r="F45" s="50"/>
      <c r="G45" s="7">
        <f>G46</f>
        <v>237</v>
      </c>
      <c r="H45" s="27">
        <f>H46</f>
        <v>237</v>
      </c>
      <c r="I45" s="27">
        <f>I46</f>
        <v>237</v>
      </c>
      <c r="J45" s="22">
        <f>H45-I45</f>
        <v>0</v>
      </c>
      <c r="K45" s="27">
        <f>K46</f>
        <v>231.92529</v>
      </c>
      <c r="L45" s="27">
        <f>L46</f>
        <v>5.07471000000001</v>
      </c>
    </row>
    <row r="46" spans="1:12" ht="12.75">
      <c r="A46" s="49" t="s">
        <v>30</v>
      </c>
      <c r="B46" s="49"/>
      <c r="C46" s="49"/>
      <c r="D46" s="49"/>
      <c r="E46" s="49"/>
      <c r="F46" s="49"/>
      <c r="G46" s="10">
        <v>237</v>
      </c>
      <c r="H46" s="28">
        <v>237</v>
      </c>
      <c r="I46" s="3">
        <v>237</v>
      </c>
      <c r="J46" s="21">
        <f>H46-I46</f>
        <v>0</v>
      </c>
      <c r="K46" s="3">
        <v>231.92529</v>
      </c>
      <c r="L46" s="21">
        <f>H46-K46</f>
        <v>5.07471000000001</v>
      </c>
    </row>
    <row r="47" spans="1:12" ht="15.75">
      <c r="A47" s="56" t="s">
        <v>5</v>
      </c>
      <c r="B47" s="56"/>
      <c r="C47" s="56"/>
      <c r="D47" s="56"/>
      <c r="E47" s="56"/>
      <c r="F47" s="56"/>
      <c r="G47" s="6">
        <f>G50</f>
        <v>3960</v>
      </c>
      <c r="H47" s="29">
        <f>H50+H48</f>
        <v>6960</v>
      </c>
      <c r="I47" s="29">
        <f>I50+I48</f>
        <v>2800</v>
      </c>
      <c r="J47" s="29">
        <f>J50+J48</f>
        <v>3385</v>
      </c>
      <c r="K47" s="29">
        <f>K50+K48</f>
        <v>4880.75214</v>
      </c>
      <c r="L47" s="29">
        <f>L50+L48</f>
        <v>2079.2478600000004</v>
      </c>
    </row>
    <row r="48" spans="1:12" ht="25.5" customHeight="1">
      <c r="A48" s="37" t="s">
        <v>47</v>
      </c>
      <c r="B48" s="37"/>
      <c r="C48" s="37"/>
      <c r="D48" s="37"/>
      <c r="E48" s="37"/>
      <c r="F48" s="37"/>
      <c r="G48" s="6"/>
      <c r="H48" s="29">
        <f>H49</f>
        <v>3000</v>
      </c>
      <c r="I48" s="29">
        <f>I49</f>
        <v>1200</v>
      </c>
      <c r="J48" s="29">
        <f>J49</f>
        <v>1800</v>
      </c>
      <c r="K48" s="29">
        <f>K49</f>
        <v>2782.96746</v>
      </c>
      <c r="L48" s="29">
        <f>L49</f>
        <v>217.03254000000015</v>
      </c>
    </row>
    <row r="49" spans="1:12" ht="14.25">
      <c r="A49" s="48" t="s">
        <v>46</v>
      </c>
      <c r="B49" s="48"/>
      <c r="C49" s="48"/>
      <c r="D49" s="48"/>
      <c r="E49" s="48"/>
      <c r="F49" s="48"/>
      <c r="G49" s="6"/>
      <c r="H49" s="30">
        <v>3000</v>
      </c>
      <c r="I49" s="30">
        <v>1200</v>
      </c>
      <c r="J49" s="21">
        <f>H49-I49</f>
        <v>1800</v>
      </c>
      <c r="K49" s="30">
        <v>2782.96746</v>
      </c>
      <c r="L49" s="21">
        <f>H49-K49</f>
        <v>217.03254000000015</v>
      </c>
    </row>
    <row r="50" spans="1:12" ht="21.75" customHeight="1">
      <c r="A50" s="37" t="s">
        <v>31</v>
      </c>
      <c r="B50" s="37"/>
      <c r="C50" s="37"/>
      <c r="D50" s="37"/>
      <c r="E50" s="37"/>
      <c r="F50" s="37"/>
      <c r="G50" s="7">
        <f>G51+G52</f>
        <v>3960</v>
      </c>
      <c r="H50" s="27">
        <f>H51+H52</f>
        <v>3960</v>
      </c>
      <c r="I50" s="27">
        <f>I51+I52</f>
        <v>1600</v>
      </c>
      <c r="J50" s="24">
        <f>J51</f>
        <v>1585</v>
      </c>
      <c r="K50" s="27">
        <f>K51+K52</f>
        <v>2097.7846799999998</v>
      </c>
      <c r="L50" s="27">
        <f>L51+L52</f>
        <v>1862.21532</v>
      </c>
    </row>
    <row r="51" spans="1:12" ht="14.25" customHeight="1">
      <c r="A51" s="48" t="s">
        <v>32</v>
      </c>
      <c r="B51" s="48"/>
      <c r="C51" s="48"/>
      <c r="D51" s="48"/>
      <c r="E51" s="48"/>
      <c r="F51" s="48"/>
      <c r="G51" s="10">
        <v>2585</v>
      </c>
      <c r="H51" s="28">
        <f>2000+585</f>
        <v>2585</v>
      </c>
      <c r="I51" s="3">
        <v>1000</v>
      </c>
      <c r="J51" s="21">
        <f>H51-I51</f>
        <v>1585</v>
      </c>
      <c r="K51" s="31">
        <v>1297.78468</v>
      </c>
      <c r="L51" s="21">
        <f>H51-K51</f>
        <v>1287.21532</v>
      </c>
    </row>
    <row r="52" spans="1:12" ht="14.25" customHeight="1">
      <c r="A52" s="48" t="s">
        <v>33</v>
      </c>
      <c r="B52" s="48"/>
      <c r="C52" s="48"/>
      <c r="D52" s="48"/>
      <c r="E52" s="48"/>
      <c r="F52" s="48"/>
      <c r="G52" s="10">
        <v>1375</v>
      </c>
      <c r="H52" s="28">
        <v>1375</v>
      </c>
      <c r="I52" s="3">
        <v>600</v>
      </c>
      <c r="J52" s="21">
        <f>H52-I52</f>
        <v>775</v>
      </c>
      <c r="K52" s="3">
        <v>800</v>
      </c>
      <c r="L52" s="21">
        <f>H52-K52</f>
        <v>575</v>
      </c>
    </row>
    <row r="53" spans="1:12" ht="19.5" customHeight="1">
      <c r="A53" s="55" t="s">
        <v>1</v>
      </c>
      <c r="B53" s="55"/>
      <c r="C53" s="55"/>
      <c r="D53" s="55"/>
      <c r="E53" s="55"/>
      <c r="F53" s="55"/>
      <c r="G53" s="12" t="e">
        <f>G17</f>
        <v>#REF!</v>
      </c>
      <c r="H53" s="17">
        <f>H9+H17</f>
        <v>56320.71019</v>
      </c>
      <c r="I53" s="17">
        <f>I9+I17</f>
        <v>44636.095819999995</v>
      </c>
      <c r="J53" s="17">
        <f>J9+J17</f>
        <v>10909.614370000001</v>
      </c>
      <c r="K53" s="17">
        <f>K9+K17</f>
        <v>49708.76654999999</v>
      </c>
      <c r="L53" s="17">
        <f>L9+L17</f>
        <v>6611.9436399999995</v>
      </c>
    </row>
    <row r="54" ht="12.75">
      <c r="L54" s="14"/>
    </row>
  </sheetData>
  <mergeCells count="53">
    <mergeCell ref="L7:L8"/>
    <mergeCell ref="A50:F50"/>
    <mergeCell ref="A41:F41"/>
    <mergeCell ref="A25:F25"/>
    <mergeCell ref="A26:F26"/>
    <mergeCell ref="A39:F39"/>
    <mergeCell ref="A38:F38"/>
    <mergeCell ref="A31:F31"/>
    <mergeCell ref="A27:F27"/>
    <mergeCell ref="A32:F32"/>
    <mergeCell ref="A18:F18"/>
    <mergeCell ref="A53:F53"/>
    <mergeCell ref="A21:F21"/>
    <mergeCell ref="A47:F47"/>
    <mergeCell ref="A22:F22"/>
    <mergeCell ref="A24:F24"/>
    <mergeCell ref="A37:F37"/>
    <mergeCell ref="A42:F42"/>
    <mergeCell ref="A43:F43"/>
    <mergeCell ref="A44:F44"/>
    <mergeCell ref="A52:F52"/>
    <mergeCell ref="A28:F28"/>
    <mergeCell ref="A29:F29"/>
    <mergeCell ref="A30:F30"/>
    <mergeCell ref="A40:F40"/>
    <mergeCell ref="A33:F33"/>
    <mergeCell ref="A34:F34"/>
    <mergeCell ref="A35:F35"/>
    <mergeCell ref="A36:F36"/>
    <mergeCell ref="A51:F51"/>
    <mergeCell ref="A19:F19"/>
    <mergeCell ref="A49:F49"/>
    <mergeCell ref="A46:F46"/>
    <mergeCell ref="A45:F45"/>
    <mergeCell ref="A23:F23"/>
    <mergeCell ref="A10:F10"/>
    <mergeCell ref="A11:F11"/>
    <mergeCell ref="J7:J8"/>
    <mergeCell ref="A9:F9"/>
    <mergeCell ref="A7:F8"/>
    <mergeCell ref="I7:I8"/>
    <mergeCell ref="H7:H8"/>
    <mergeCell ref="G7:G8"/>
    <mergeCell ref="A17:F17"/>
    <mergeCell ref="A4:L4"/>
    <mergeCell ref="A13:F13"/>
    <mergeCell ref="A48:F48"/>
    <mergeCell ref="K7:K8"/>
    <mergeCell ref="A12:F12"/>
    <mergeCell ref="A20:F20"/>
    <mergeCell ref="A14:F14"/>
    <mergeCell ref="A15:F15"/>
    <mergeCell ref="A16:F1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2007-03-30T06:31:21Z</cp:lastPrinted>
  <dcterms:created xsi:type="dcterms:W3CDTF">2001-10-26T09:05:57Z</dcterms:created>
  <dcterms:modified xsi:type="dcterms:W3CDTF">2007-06-04T07:47:28Z</dcterms:modified>
  <cp:category/>
  <cp:version/>
  <cp:contentType/>
  <cp:contentStatus/>
</cp:coreProperties>
</file>