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 (3)" sheetId="3" r:id="rId3"/>
  </sheets>
  <definedNames/>
  <calcPr fullCalcOnLoad="1"/>
</workbook>
</file>

<file path=xl/sharedStrings.xml><?xml version="1.0" encoding="utf-8"?>
<sst xmlns="http://schemas.openxmlformats.org/spreadsheetml/2006/main" count="95" uniqueCount="81">
  <si>
    <t>к решению городского Совета</t>
  </si>
  <si>
    <t>№пп</t>
  </si>
  <si>
    <t>Наименование показателей</t>
  </si>
  <si>
    <t>сумма, тыс.руб.</t>
  </si>
  <si>
    <t>Раздел 05 "Жилищно-коммунальное хозяйство"</t>
  </si>
  <si>
    <t>Подраздел 0501, целевая статья 1020010, вид расходов 214</t>
  </si>
  <si>
    <t>Строительство жилого дома № 10 в квартале 34</t>
  </si>
  <si>
    <t>Строительство жилого дома № 22а в Первомайском районе</t>
  </si>
  <si>
    <t>Строительство односекционных жилых домов (проектно-изыскательские работы)</t>
  </si>
  <si>
    <t>Строительство жилых домов №22, №24 по ул.Пушкина, (проектно-изыскательские работы)</t>
  </si>
  <si>
    <t>Реконструкция здания, по ул. Ленина 8а, под общежитие (проектно-изыскательские работы)</t>
  </si>
  <si>
    <t>Подраздел 0502, целевая статья 3510011, вид расходов 411</t>
  </si>
  <si>
    <t>Расширение и реконструкция городских очистных сооружений (2-я очередь)</t>
  </si>
  <si>
    <t>Реконструкция очистных сооружений п.Подгорный</t>
  </si>
  <si>
    <t>Реконструкция инженерных коммуникаций северных кварталов. (1я очередь)</t>
  </si>
  <si>
    <t>Строительство инженерных коммуникаций к индивидуальной жилой застройке в пос.Первомайский (район ветлечебницы)</t>
  </si>
  <si>
    <t>Строительство инженерных коммуникаций к индивидуальной жилой застройке в пос.Первомайский (район ЖЭК-7)</t>
  </si>
  <si>
    <t xml:space="preserve">Реконструкция инженерной инфраструктуры системы централизованного оповещения населения </t>
  </si>
  <si>
    <t>Вывод из эксплуатации очистных сооружений (проектно-изыскательские работы)</t>
  </si>
  <si>
    <t>Реконструкция тепловых узлов в жилых домах (проектно-изыскательские работы)</t>
  </si>
  <si>
    <t>Капитальный ремонт внутриквартальных проездов и автодорог</t>
  </si>
  <si>
    <t>Раздел 07 "Образование"</t>
  </si>
  <si>
    <t>Подраздел 0709, целевая статья 4520003, вид расходов 327</t>
  </si>
  <si>
    <t>Реконструкция здания УПК по ул. Свердлова, 9 (проектно-изыскательские работы)</t>
  </si>
  <si>
    <t>Раздел 08 "Культура, кинематография и средства массовой информации"</t>
  </si>
  <si>
    <t>Подраздел 0801, целевая статья 4420010, вид расходов 327</t>
  </si>
  <si>
    <t>Реконструкция кинотеатра Родина" под детскую библиотеку и городской архив (проектно-изыскательские работы)</t>
  </si>
  <si>
    <t>Раздел 09 "Здравоохранение и спорт"</t>
  </si>
  <si>
    <t>Подраздел 0902, целевая статья 4820010, вид расходов 327</t>
  </si>
  <si>
    <t>Капитальный ремонт спорткомплекса "Факел" в п.Подгорный (проектно-сметные работы)</t>
  </si>
  <si>
    <t>ВСЕГО</t>
  </si>
  <si>
    <t>Изменения</t>
  </si>
  <si>
    <t xml:space="preserve">Строительство жилого дома №1 в МКР.5; </t>
  </si>
  <si>
    <t>Реконструкция жилых домов Пушкина 25,26</t>
  </si>
  <si>
    <t xml:space="preserve">Строительство жилого дома №7 в МКР.5; </t>
  </si>
  <si>
    <t xml:space="preserve">Строительство 10-этажного 3-секционного жилого дома №29 в микрорайоне №4 </t>
  </si>
  <si>
    <t>Капитальный ремонт жилого фонда города</t>
  </si>
  <si>
    <t>Капитальный ремонт общежитий города (ул.Ленина 45,47,49,12а, ул.Маяковского 12,14, ул.Свердлова 52,67,72, ул.Строительная 27) (приектно-изыскательские работы)</t>
  </si>
  <si>
    <t>Строительство магистральных инженерных сетей 1 Ду 1000</t>
  </si>
  <si>
    <t>Строительство магистральных сетей к жиломудому №2 в МКР 5</t>
  </si>
  <si>
    <t>Реконструкция ул.Ленина-Северная, ул.Курчатова-Королева, ул.Свердлова-Андреева</t>
  </si>
  <si>
    <t>Реконструкция электроснабжения ул.Матросова-Южная</t>
  </si>
  <si>
    <t>Строительство теплосети в районе полощади Победы (проектно-изыскательские работы)</t>
  </si>
  <si>
    <t>Реконструкция проспекта Ленинградский (проектно-изыскательские работы)</t>
  </si>
  <si>
    <t>Реконструкция гидротехнических сооружений на озере "Кантатское водохранилище" (проектно-изыскательские работы)</t>
  </si>
  <si>
    <t>Строительство инженерных коммуникаций в районах индивидуальных жилых застроек: (проектно-изыскательские работы)</t>
  </si>
  <si>
    <t>Капитальный ремонт теплосети 2ду 700 от котельной №1 до микрорайона №4 на участке от ТП-7 до ТП-12 с заменой изоляции</t>
  </si>
  <si>
    <t>Капитальный ремонт бака аккумулятора №2 горячей воды на котельной №4 в п.Подгорный</t>
  </si>
  <si>
    <t>Капитальный ремонт стального бака аккумулятора горячей воды на котельной №1</t>
  </si>
  <si>
    <t>Капитальный ремонт линий электропередач 6 кВ ШО401 и ШО402 от подстанции П-4 п.Подгорный до подстанции П-9 ул.Толстого</t>
  </si>
  <si>
    <t>Расширение городского кладбища (6-я и 7-я очереди)</t>
  </si>
  <si>
    <t>Строительство биотермической ямы в районе полигона твердых бытовых отходов (проектно-изыскательские работы)</t>
  </si>
  <si>
    <t>Строительство биотермической ямы в п.Новый Путь (проектно-изыскательские работы)</t>
  </si>
  <si>
    <t>Строительство полигона твердых бытовых отходов (проектно-изыскательские работы)</t>
  </si>
  <si>
    <t>Строительство спортивного зала при школе №103 (проектно-изыскательские работы)</t>
  </si>
  <si>
    <t>Капитальный ремонт клуба "Старт" в п.Подгорный (проектно-изыскательские работы)</t>
  </si>
  <si>
    <t>Капитальный ремонт концертно-танцевального зала (проектно-изыскательские работы)</t>
  </si>
  <si>
    <t>Капитальный ремонт бассейнов "Труд", "Радуга" (проектно-изыскательские работы)</t>
  </si>
  <si>
    <t>Капитальный ремонт клуба футбольного поля с устройством газона (проектно-изыскательские работы)</t>
  </si>
  <si>
    <t>Строительство и реконструкция магистральных сетей и подстатций электроснабжения (проектно-изыскательские работы)</t>
  </si>
  <si>
    <t>Реконструкция вестибюля центральной поликлиники</t>
  </si>
  <si>
    <t>Реконструкция инженерных сетей электроосвещения площади Ленина</t>
  </si>
  <si>
    <t>Приобретение оборудования для детских дошкольных учреждений</t>
  </si>
  <si>
    <t>Капитальный ремонт д/к 54</t>
  </si>
  <si>
    <t>Строительство односекционных жилого дома по ул.Толстого 12, квартал 4,  район Первомайский (строительный номер ул.Толстого 22"б")</t>
  </si>
  <si>
    <t>от 12.12.2006 № 22-134Р"</t>
  </si>
  <si>
    <t>"Приложение № 10</t>
  </si>
  <si>
    <t>Подраздел 0701, целевая статья 4200013, вид расходов 327</t>
  </si>
  <si>
    <t>Подраздел 0702, целевая статья 4210014, вид расходов 327</t>
  </si>
  <si>
    <t>Подраздел 0801, целевая статья 4400002, вид расходов 327</t>
  </si>
  <si>
    <t xml:space="preserve">Подраздел 0901, целевая статья 471 00 02, вид расходов 327 </t>
  </si>
  <si>
    <t>к решению Совета депутатов</t>
  </si>
  <si>
    <t>Подраздел 0502, целевая статья 6000011, вид расходов 809</t>
  </si>
  <si>
    <r>
      <t xml:space="preserve">Подраздел 0502, целевая статья </t>
    </r>
    <r>
      <rPr>
        <b/>
        <sz val="10"/>
        <color indexed="10"/>
        <rFont val="Times New Roman"/>
        <family val="1"/>
      </rPr>
      <t>6000011</t>
    </r>
    <r>
      <rPr>
        <b/>
        <sz val="10"/>
        <rFont val="Times New Roman"/>
        <family val="1"/>
      </rPr>
      <t>, вид расходов 412</t>
    </r>
  </si>
  <si>
    <t>Бюджетополучатель</t>
  </si>
  <si>
    <t>МУ "Управление капитального строительства"</t>
  </si>
  <si>
    <t>Управление образования</t>
  </si>
  <si>
    <t>Приложение № 5</t>
  </si>
  <si>
    <r>
      <t xml:space="preserve">Распределение в 2007 году </t>
    </r>
    <r>
      <rPr>
        <b/>
        <sz val="12"/>
        <rFont val="Times New Roman"/>
        <family val="1"/>
      </rPr>
      <t xml:space="preserve">остатка субвенции по состоянию на 01.01.2007 года, выделяемой в соответствии со статьей 43 Федерального закона "О федеральном бюджете на 2006 год" бюджету ЗАТО Железногорск на развитие социальной и инженерной инфраструктуры </t>
    </r>
  </si>
  <si>
    <t>Капитальный ремонт жилого фонда поселков города</t>
  </si>
  <si>
    <t>от 31.05.2007 № 26-160Р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</si>
</sst>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0.000"/>
    <numFmt numFmtId="183" formatCode="0.0000"/>
    <numFmt numFmtId="184" formatCode="0.00000"/>
    <numFmt numFmtId="185" formatCode="0.000000"/>
  </numFmts>
  <fonts count="16">
    <font>
      <sz val="10"/>
      <name val="Arial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"/>
      <name val="Times New Roman"/>
      <family val="1"/>
    </font>
    <font>
      <sz val="16"/>
      <name val="Arial"/>
      <family val="0"/>
    </font>
    <font>
      <sz val="9"/>
      <name val="Arial"/>
      <family val="0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1" fontId="2" fillId="2" borderId="2" xfId="0" applyNumberFormat="1" applyFont="1" applyFill="1" applyBorder="1" applyAlignment="1">
      <alignment horizontal="center" vertical="center" wrapText="1"/>
    </xf>
    <xf numFmtId="181" fontId="2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81" fontId="7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81" fontId="2" fillId="2" borderId="5" xfId="0" applyNumberFormat="1" applyFont="1" applyFill="1" applyBorder="1" applyAlignment="1">
      <alignment horizontal="center" vertical="center"/>
    </xf>
    <xf numFmtId="181" fontId="5" fillId="2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81" fontId="9" fillId="2" borderId="2" xfId="0" applyNumberFormat="1" applyFont="1" applyFill="1" applyBorder="1" applyAlignment="1">
      <alignment horizontal="center" vertical="center"/>
    </xf>
    <xf numFmtId="181" fontId="9" fillId="2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181" fontId="2" fillId="2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1" fontId="5" fillId="2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 wrapText="1"/>
    </xf>
    <xf numFmtId="181" fontId="3" fillId="2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81" fontId="6" fillId="2" borderId="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180" fontId="4" fillId="0" borderId="9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181" fontId="5" fillId="2" borderId="10" xfId="0" applyNumberFormat="1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 wrapText="1"/>
    </xf>
    <xf numFmtId="181" fontId="7" fillId="0" borderId="12" xfId="0" applyNumberFormat="1" applyFont="1" applyBorder="1" applyAlignment="1">
      <alignment horizontal="center" vertical="center" wrapText="1"/>
    </xf>
    <xf numFmtId="181" fontId="7" fillId="2" borderId="3" xfId="0" applyNumberFormat="1" applyFont="1" applyFill="1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/>
    </xf>
    <xf numFmtId="181" fontId="7" fillId="2" borderId="13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 wrapText="1"/>
    </xf>
    <xf numFmtId="181" fontId="9" fillId="2" borderId="14" xfId="0" applyNumberFormat="1" applyFont="1" applyFill="1" applyBorder="1" applyAlignment="1">
      <alignment horizontal="center" vertical="center"/>
    </xf>
    <xf numFmtId="181" fontId="9" fillId="2" borderId="12" xfId="0" applyNumberFormat="1" applyFont="1" applyFill="1" applyBorder="1" applyAlignment="1">
      <alignment horizontal="center" vertical="center"/>
    </xf>
    <xf numFmtId="181" fontId="5" fillId="2" borderId="9" xfId="0" applyNumberFormat="1" applyFont="1" applyFill="1" applyBorder="1" applyAlignment="1">
      <alignment horizontal="center" vertical="center"/>
    </xf>
    <xf numFmtId="181" fontId="6" fillId="2" borderId="14" xfId="0" applyNumberFormat="1" applyFont="1" applyFill="1" applyBorder="1" applyAlignment="1">
      <alignment horizontal="center" vertical="center"/>
    </xf>
    <xf numFmtId="181" fontId="3" fillId="2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181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181" fontId="10" fillId="0" borderId="12" xfId="0" applyNumberFormat="1" applyFont="1" applyBorder="1" applyAlignment="1">
      <alignment horizontal="center" vertical="center" wrapText="1"/>
    </xf>
    <xf numFmtId="181" fontId="2" fillId="2" borderId="3" xfId="0" applyNumberFormat="1" applyFont="1" applyFill="1" applyBorder="1" applyAlignment="1">
      <alignment horizontal="center" vertical="center" wrapText="1"/>
    </xf>
    <xf numFmtId="181" fontId="2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181" fontId="5" fillId="2" borderId="17" xfId="0" applyNumberFormat="1" applyFont="1" applyFill="1" applyBorder="1" applyAlignment="1">
      <alignment horizontal="center" vertical="center" wrapText="1"/>
    </xf>
    <xf numFmtId="181" fontId="2" fillId="2" borderId="12" xfId="0" applyNumberFormat="1" applyFont="1" applyFill="1" applyBorder="1" applyAlignment="1">
      <alignment horizontal="center" vertical="center"/>
    </xf>
    <xf numFmtId="181" fontId="2" fillId="2" borderId="13" xfId="0" applyNumberFormat="1" applyFont="1" applyFill="1" applyBorder="1" applyAlignment="1">
      <alignment horizontal="center" vertical="center" wrapText="1"/>
    </xf>
    <xf numFmtId="181" fontId="9" fillId="2" borderId="18" xfId="0" applyNumberFormat="1" applyFont="1" applyFill="1" applyBorder="1" applyAlignment="1">
      <alignment horizontal="center" vertical="center"/>
    </xf>
    <xf numFmtId="181" fontId="2" fillId="2" borderId="13" xfId="0" applyNumberFormat="1" applyFont="1" applyFill="1" applyBorder="1" applyAlignment="1">
      <alignment horizontal="center" vertical="center"/>
    </xf>
    <xf numFmtId="181" fontId="6" fillId="2" borderId="18" xfId="0" applyNumberFormat="1" applyFont="1" applyFill="1" applyBorder="1" applyAlignment="1">
      <alignment horizontal="center" vertical="center"/>
    </xf>
    <xf numFmtId="181" fontId="7" fillId="0" borderId="18" xfId="0" applyNumberFormat="1" applyFont="1" applyBorder="1" applyAlignment="1">
      <alignment horizontal="center" vertical="center" wrapText="1"/>
    </xf>
    <xf numFmtId="183" fontId="1" fillId="0" borderId="3" xfId="0" applyNumberFormat="1" applyFont="1" applyBorder="1" applyAlignment="1">
      <alignment horizontal="center" vertical="center"/>
    </xf>
    <xf numFmtId="183" fontId="1" fillId="0" borderId="19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2" fillId="0" borderId="20" xfId="0" applyFont="1" applyBorder="1" applyAlignment="1">
      <alignment horizontal="left" vertical="center" wrapText="1"/>
    </xf>
    <xf numFmtId="181" fontId="2" fillId="2" borderId="21" xfId="0" applyNumberFormat="1" applyFont="1" applyFill="1" applyBorder="1" applyAlignment="1">
      <alignment horizontal="center" vertical="center"/>
    </xf>
    <xf numFmtId="181" fontId="6" fillId="2" borderId="22" xfId="0" applyNumberFormat="1" applyFont="1" applyFill="1" applyBorder="1" applyAlignment="1">
      <alignment horizontal="center" vertical="center"/>
    </xf>
    <xf numFmtId="181" fontId="6" fillId="2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81" fontId="2" fillId="2" borderId="14" xfId="0" applyNumberFormat="1" applyFont="1" applyFill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81" fontId="6" fillId="2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181" fontId="2" fillId="2" borderId="4" xfId="0" applyNumberFormat="1" applyFont="1" applyFill="1" applyBorder="1" applyAlignment="1">
      <alignment horizontal="center" vertical="center" wrapText="1"/>
    </xf>
    <xf numFmtId="184" fontId="2" fillId="0" borderId="27" xfId="0" applyNumberFormat="1" applyFont="1" applyBorder="1" applyAlignment="1">
      <alignment horizontal="center" vertical="center" wrapText="1"/>
    </xf>
    <xf numFmtId="181" fontId="2" fillId="0" borderId="25" xfId="0" applyNumberFormat="1" applyFont="1" applyBorder="1" applyAlignment="1">
      <alignment horizontal="center" vertical="center"/>
    </xf>
    <xf numFmtId="184" fontId="13" fillId="0" borderId="3" xfId="0" applyNumberFormat="1" applyFont="1" applyBorder="1" applyAlignment="1">
      <alignment/>
    </xf>
    <xf numFmtId="184" fontId="13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181" fontId="6" fillId="0" borderId="3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  <xf numFmtId="181" fontId="2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183" fontId="11" fillId="0" borderId="3" xfId="0" applyNumberFormat="1" applyFont="1" applyBorder="1" applyAlignment="1">
      <alignment horizontal="center" vertical="center" wrapText="1"/>
    </xf>
    <xf numFmtId="181" fontId="11" fillId="2" borderId="12" xfId="0" applyNumberFormat="1" applyFont="1" applyFill="1" applyBorder="1" applyAlignment="1">
      <alignment horizontal="center" vertical="center" wrapText="1"/>
    </xf>
    <xf numFmtId="183" fontId="11" fillId="0" borderId="16" xfId="0" applyNumberFormat="1" applyFont="1" applyBorder="1" applyAlignment="1">
      <alignment horizontal="center" vertical="center" wrapText="1"/>
    </xf>
    <xf numFmtId="181" fontId="11" fillId="2" borderId="14" xfId="0" applyNumberFormat="1" applyFont="1" applyFill="1" applyBorder="1" applyAlignment="1">
      <alignment horizontal="center" vertical="center" wrapText="1"/>
    </xf>
    <xf numFmtId="181" fontId="11" fillId="2" borderId="13" xfId="0" applyNumberFormat="1" applyFont="1" applyFill="1" applyBorder="1" applyAlignment="1">
      <alignment horizontal="center" vertical="center" wrapText="1"/>
    </xf>
    <xf numFmtId="184" fontId="11" fillId="0" borderId="7" xfId="0" applyNumberFormat="1" applyFont="1" applyBorder="1" applyAlignment="1">
      <alignment horizontal="center" vertical="center" wrapText="1"/>
    </xf>
    <xf numFmtId="181" fontId="15" fillId="2" borderId="17" xfId="0" applyNumberFormat="1" applyFont="1" applyFill="1" applyBorder="1" applyAlignment="1">
      <alignment horizontal="center" vertical="center" wrapText="1"/>
    </xf>
    <xf numFmtId="181" fontId="15" fillId="2" borderId="3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181" fontId="15" fillId="2" borderId="9" xfId="0" applyNumberFormat="1" applyFont="1" applyFill="1" applyBorder="1" applyAlignment="1">
      <alignment horizontal="center" vertical="center"/>
    </xf>
    <xf numFmtId="181" fontId="6" fillId="2" borderId="9" xfId="0" applyNumberFormat="1" applyFont="1" applyFill="1" applyBorder="1" applyAlignment="1">
      <alignment horizontal="center" vertical="center"/>
    </xf>
    <xf numFmtId="183" fontId="11" fillId="0" borderId="19" xfId="0" applyNumberFormat="1" applyFont="1" applyBorder="1" applyAlignment="1">
      <alignment horizontal="center" vertical="center"/>
    </xf>
    <xf numFmtId="183" fontId="11" fillId="0" borderId="0" xfId="0" applyNumberFormat="1" applyFont="1" applyBorder="1" applyAlignment="1">
      <alignment horizontal="center" vertical="center"/>
    </xf>
    <xf numFmtId="181" fontId="15" fillId="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84" fontId="11" fillId="0" borderId="4" xfId="0" applyNumberFormat="1" applyFont="1" applyBorder="1" applyAlignment="1">
      <alignment horizontal="center" vertical="center" wrapText="1"/>
    </xf>
    <xf numFmtId="184" fontId="11" fillId="0" borderId="25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181" fontId="11" fillId="2" borderId="4" xfId="0" applyNumberFormat="1" applyFont="1" applyFill="1" applyBorder="1" applyAlignment="1">
      <alignment horizontal="center" vertical="center" wrapText="1"/>
    </xf>
    <xf numFmtId="181" fontId="11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81" fontId="11" fillId="0" borderId="28" xfId="0" applyNumberFormat="1" applyFont="1" applyBorder="1" applyAlignment="1">
      <alignment horizontal="center" vertical="center" wrapText="1"/>
    </xf>
    <xf numFmtId="181" fontId="11" fillId="0" borderId="25" xfId="0" applyNumberFormat="1" applyFont="1" applyBorder="1" applyAlignment="1">
      <alignment horizontal="center" vertical="center" wrapText="1"/>
    </xf>
    <xf numFmtId="181" fontId="11" fillId="0" borderId="12" xfId="0" applyNumberFormat="1" applyFont="1" applyBorder="1" applyAlignment="1">
      <alignment horizontal="center" vertical="center" wrapText="1"/>
    </xf>
    <xf numFmtId="181" fontId="11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421875" style="103" customWidth="1"/>
    <col min="2" max="2" width="59.140625" style="0" customWidth="1"/>
    <col min="3" max="3" width="15.140625" style="0" hidden="1" customWidth="1"/>
    <col min="4" max="4" width="14.57421875" style="45" hidden="1" customWidth="1"/>
    <col min="5" max="5" width="15.28125" style="45" customWidth="1"/>
    <col min="6" max="6" width="15.7109375" style="60" hidden="1" customWidth="1"/>
    <col min="7" max="7" width="12.28125" style="0" hidden="1" customWidth="1"/>
    <col min="8" max="8" width="15.00390625" style="0" customWidth="1"/>
  </cols>
  <sheetData>
    <row r="1" spans="1:5" ht="15.75">
      <c r="A1" s="86"/>
      <c r="B1" s="2"/>
      <c r="D1" s="1"/>
      <c r="E1" s="85" t="s">
        <v>77</v>
      </c>
    </row>
    <row r="2" spans="1:5" ht="15.75">
      <c r="A2" s="86"/>
      <c r="B2" s="2"/>
      <c r="D2" s="1"/>
      <c r="E2" s="85" t="s">
        <v>71</v>
      </c>
    </row>
    <row r="3" spans="1:5" ht="13.5" customHeight="1">
      <c r="A3" s="86"/>
      <c r="B3" s="2"/>
      <c r="D3" s="1"/>
      <c r="E3" s="85" t="s">
        <v>80</v>
      </c>
    </row>
    <row r="4" spans="1:5" ht="13.5" customHeight="1">
      <c r="A4" s="86"/>
      <c r="B4" s="2"/>
      <c r="D4" s="1"/>
      <c r="E4" s="85" t="s">
        <v>66</v>
      </c>
    </row>
    <row r="5" spans="1:5" ht="13.5" customHeight="1">
      <c r="A5" s="86"/>
      <c r="B5" s="2"/>
      <c r="D5" s="1"/>
      <c r="E5" s="85" t="s">
        <v>0</v>
      </c>
    </row>
    <row r="6" spans="1:5" ht="13.5" customHeight="1">
      <c r="A6" s="86"/>
      <c r="B6" s="2"/>
      <c r="D6" s="1"/>
      <c r="E6" s="85" t="s">
        <v>65</v>
      </c>
    </row>
    <row r="7" spans="1:5" ht="13.5" customHeight="1">
      <c r="A7" s="86"/>
      <c r="B7" s="2"/>
      <c r="C7" s="83"/>
      <c r="D7" s="1"/>
      <c r="E7" s="1"/>
    </row>
    <row r="8" spans="1:8" ht="48.75" customHeight="1">
      <c r="A8" s="142" t="s">
        <v>78</v>
      </c>
      <c r="B8" s="142"/>
      <c r="C8" s="142"/>
      <c r="D8" s="142"/>
      <c r="E8" s="142"/>
      <c r="F8" s="142"/>
      <c r="G8" s="142"/>
      <c r="H8" s="142"/>
    </row>
    <row r="9" spans="1:5" ht="15" customHeight="1" thickBot="1">
      <c r="A9" s="87"/>
      <c r="B9" s="26"/>
      <c r="C9" s="26"/>
      <c r="D9" s="26"/>
      <c r="E9" s="26"/>
    </row>
    <row r="10" spans="1:8" ht="29.25" thickBot="1">
      <c r="A10" s="88" t="s">
        <v>1</v>
      </c>
      <c r="B10" s="3" t="s">
        <v>2</v>
      </c>
      <c r="C10" s="4" t="s">
        <v>3</v>
      </c>
      <c r="D10" s="27" t="s">
        <v>31</v>
      </c>
      <c r="E10" s="27" t="s">
        <v>74</v>
      </c>
      <c r="F10" s="4" t="s">
        <v>3</v>
      </c>
      <c r="G10" s="27" t="s">
        <v>31</v>
      </c>
      <c r="H10" s="4" t="s">
        <v>3</v>
      </c>
    </row>
    <row r="11" spans="1:8" ht="15.75" customHeight="1" thickBot="1">
      <c r="A11" s="89">
        <v>1</v>
      </c>
      <c r="B11" s="53" t="s">
        <v>4</v>
      </c>
      <c r="C11" s="31">
        <f>SUM(C12,C26,C49)</f>
        <v>98026.32143</v>
      </c>
      <c r="D11" s="28">
        <f>SUM(D12,D26,D49)</f>
        <v>60250.698690000005</v>
      </c>
      <c r="E11" s="31"/>
      <c r="F11" s="31">
        <f>SUM(F12,F26,F49)</f>
        <v>158277.02012000003</v>
      </c>
      <c r="G11" s="28">
        <f>SUM(G12,G26,G49,G55)</f>
        <v>0</v>
      </c>
      <c r="H11" s="31">
        <f>SUM(H12,H26,H49,H55)</f>
        <v>158277.02012000003</v>
      </c>
    </row>
    <row r="12" spans="1:8" ht="15.75" customHeight="1">
      <c r="A12" s="90">
        <v>2</v>
      </c>
      <c r="B12" s="54" t="s">
        <v>5</v>
      </c>
      <c r="C12" s="32">
        <f>SUM(C15:C22)</f>
        <v>16726</v>
      </c>
      <c r="D12" s="29">
        <f>SUM(D13:D25)</f>
        <v>16223.79075</v>
      </c>
      <c r="E12" s="143" t="s">
        <v>75</v>
      </c>
      <c r="F12" s="71">
        <f>SUM(F13:F25)</f>
        <v>32949.79075</v>
      </c>
      <c r="G12" s="29">
        <f>SUM(G13:G25)</f>
        <v>0</v>
      </c>
      <c r="H12" s="71">
        <f>SUM(H13:H25)</f>
        <v>32949.79075</v>
      </c>
    </row>
    <row r="13" spans="1:8" ht="15.75" customHeight="1">
      <c r="A13" s="90">
        <v>3</v>
      </c>
      <c r="B13" s="46" t="s">
        <v>32</v>
      </c>
      <c r="C13" s="57"/>
      <c r="D13" s="47">
        <v>150.14591</v>
      </c>
      <c r="E13" s="144"/>
      <c r="F13" s="61">
        <f aca="true" t="shared" si="0" ref="F13:F25">C13+D13</f>
        <v>150.14591</v>
      </c>
      <c r="H13" s="61">
        <f aca="true" t="shared" si="1" ref="H13:H25">F13+G13</f>
        <v>150.14591</v>
      </c>
    </row>
    <row r="14" spans="1:8" ht="15.75" customHeight="1">
      <c r="A14" s="90">
        <v>4</v>
      </c>
      <c r="B14" s="46" t="s">
        <v>33</v>
      </c>
      <c r="C14" s="57"/>
      <c r="D14" s="47">
        <v>0.63128</v>
      </c>
      <c r="E14" s="144"/>
      <c r="F14" s="61">
        <f t="shared" si="0"/>
        <v>0.63128</v>
      </c>
      <c r="H14" s="61">
        <f t="shared" si="1"/>
        <v>0.63128</v>
      </c>
    </row>
    <row r="15" spans="1:8" ht="15.75" customHeight="1">
      <c r="A15" s="91">
        <v>5</v>
      </c>
      <c r="B15" s="55" t="s">
        <v>6</v>
      </c>
      <c r="C15" s="58">
        <v>9910</v>
      </c>
      <c r="D15" s="48">
        <f>5562+2947.83088</f>
        <v>8509.83088</v>
      </c>
      <c r="E15" s="144"/>
      <c r="F15" s="61">
        <f t="shared" si="0"/>
        <v>18419.83088</v>
      </c>
      <c r="H15" s="61">
        <f t="shared" si="1"/>
        <v>18419.83088</v>
      </c>
    </row>
    <row r="16" spans="1:8" ht="15.75" customHeight="1">
      <c r="A16" s="91">
        <v>6</v>
      </c>
      <c r="B16" s="46" t="s">
        <v>34</v>
      </c>
      <c r="C16" s="58"/>
      <c r="D16" s="48">
        <v>851.78314</v>
      </c>
      <c r="E16" s="144"/>
      <c r="F16" s="61">
        <f t="shared" si="0"/>
        <v>851.78314</v>
      </c>
      <c r="H16" s="61">
        <f t="shared" si="1"/>
        <v>851.78314</v>
      </c>
    </row>
    <row r="17" spans="1:8" ht="15.75" customHeight="1">
      <c r="A17" s="91">
        <v>7</v>
      </c>
      <c r="B17" s="55" t="s">
        <v>7</v>
      </c>
      <c r="C17" s="58">
        <v>5000</v>
      </c>
      <c r="D17" s="48">
        <v>3370.01208</v>
      </c>
      <c r="E17" s="144"/>
      <c r="F17" s="61">
        <f t="shared" si="0"/>
        <v>8370.01208</v>
      </c>
      <c r="H17" s="61">
        <f t="shared" si="1"/>
        <v>8370.01208</v>
      </c>
    </row>
    <row r="18" spans="1:8" ht="27" customHeight="1" hidden="1">
      <c r="A18" s="91">
        <v>8</v>
      </c>
      <c r="B18" s="49" t="s">
        <v>35</v>
      </c>
      <c r="C18" s="58"/>
      <c r="D18" s="48">
        <v>0</v>
      </c>
      <c r="E18" s="144"/>
      <c r="F18" s="61">
        <f t="shared" si="0"/>
        <v>0</v>
      </c>
      <c r="H18" s="61">
        <f t="shared" si="1"/>
        <v>0</v>
      </c>
    </row>
    <row r="19" spans="1:8" ht="40.5" customHeight="1">
      <c r="A19" s="91">
        <v>8</v>
      </c>
      <c r="B19" s="56" t="s">
        <v>64</v>
      </c>
      <c r="C19" s="58"/>
      <c r="D19" s="48">
        <v>1986</v>
      </c>
      <c r="E19" s="144"/>
      <c r="F19" s="61">
        <f t="shared" si="0"/>
        <v>1986</v>
      </c>
      <c r="H19" s="61">
        <f t="shared" si="1"/>
        <v>1986</v>
      </c>
    </row>
    <row r="20" spans="1:8" ht="27" customHeight="1">
      <c r="A20" s="92">
        <v>9</v>
      </c>
      <c r="B20" s="56" t="s">
        <v>8</v>
      </c>
      <c r="C20" s="59">
        <v>384</v>
      </c>
      <c r="D20" s="48">
        <v>-383.02863</v>
      </c>
      <c r="E20" s="144"/>
      <c r="F20" s="61">
        <f t="shared" si="0"/>
        <v>0.971369999999979</v>
      </c>
      <c r="H20" s="61">
        <f t="shared" si="1"/>
        <v>0.971369999999979</v>
      </c>
    </row>
    <row r="21" spans="1:8" ht="27" customHeight="1">
      <c r="A21" s="91">
        <v>10</v>
      </c>
      <c r="B21" s="56" t="s">
        <v>9</v>
      </c>
      <c r="C21" s="59">
        <v>184</v>
      </c>
      <c r="D21" s="50">
        <v>-183.12415</v>
      </c>
      <c r="E21" s="144"/>
      <c r="F21" s="61">
        <f t="shared" si="0"/>
        <v>0.875850000000014</v>
      </c>
      <c r="H21" s="61">
        <f t="shared" si="1"/>
        <v>0.875850000000014</v>
      </c>
    </row>
    <row r="22" spans="1:8" ht="27" customHeight="1" hidden="1">
      <c r="A22" s="91">
        <v>11</v>
      </c>
      <c r="B22" s="56" t="s">
        <v>10</v>
      </c>
      <c r="C22" s="59">
        <v>1248</v>
      </c>
      <c r="D22" s="51">
        <v>-1248</v>
      </c>
      <c r="E22" s="144"/>
      <c r="F22" s="61">
        <f t="shared" si="0"/>
        <v>0</v>
      </c>
      <c r="H22" s="61">
        <f t="shared" si="1"/>
        <v>0</v>
      </c>
    </row>
    <row r="23" spans="1:8" ht="19.5" customHeight="1">
      <c r="A23" s="91">
        <v>11</v>
      </c>
      <c r="B23" s="49" t="s">
        <v>36</v>
      </c>
      <c r="C23" s="59"/>
      <c r="D23" s="50">
        <v>1541.40676</v>
      </c>
      <c r="E23" s="144"/>
      <c r="F23" s="61">
        <f t="shared" si="0"/>
        <v>1541.40676</v>
      </c>
      <c r="H23" s="61">
        <f t="shared" si="1"/>
        <v>1541.40676</v>
      </c>
    </row>
    <row r="24" spans="1:8" ht="18.75" customHeight="1">
      <c r="A24" s="91">
        <v>12</v>
      </c>
      <c r="B24" s="49" t="s">
        <v>79</v>
      </c>
      <c r="C24" s="59"/>
      <c r="D24" s="50">
        <v>128.13348</v>
      </c>
      <c r="E24" s="144"/>
      <c r="F24" s="61">
        <f t="shared" si="0"/>
        <v>128.13348</v>
      </c>
      <c r="H24" s="61">
        <f t="shared" si="1"/>
        <v>128.13348</v>
      </c>
    </row>
    <row r="25" spans="1:8" ht="42.75" customHeight="1">
      <c r="A25" s="91">
        <v>13</v>
      </c>
      <c r="B25" s="49" t="s">
        <v>37</v>
      </c>
      <c r="C25" s="59"/>
      <c r="D25" s="50">
        <v>1500</v>
      </c>
      <c r="E25" s="145"/>
      <c r="F25" s="61">
        <f t="shared" si="0"/>
        <v>1500</v>
      </c>
      <c r="H25" s="61">
        <f t="shared" si="1"/>
        <v>1500</v>
      </c>
    </row>
    <row r="26" spans="1:8" ht="15.75" customHeight="1">
      <c r="A26" s="91">
        <v>14</v>
      </c>
      <c r="B26" s="8" t="s">
        <v>11</v>
      </c>
      <c r="C26" s="9">
        <f>SUM(C27:C43)</f>
        <v>71170.32143</v>
      </c>
      <c r="D26" s="37">
        <f>SUM(D27:D48)</f>
        <v>39355.10607</v>
      </c>
      <c r="E26" s="128"/>
      <c r="F26" s="33">
        <f>SUM(F27:F48)</f>
        <v>110525.42750000002</v>
      </c>
      <c r="G26" s="37">
        <f>SUM(G27:G48)</f>
        <v>0</v>
      </c>
      <c r="H26" s="33">
        <f>SUM(H27:H48)</f>
        <v>110525.42750000002</v>
      </c>
    </row>
    <row r="27" spans="1:8" ht="27" customHeight="1">
      <c r="A27" s="91">
        <v>15</v>
      </c>
      <c r="B27" s="10" t="s">
        <v>12</v>
      </c>
      <c r="C27" s="6">
        <v>23898.33427</v>
      </c>
      <c r="D27" s="50">
        <v>5597.43039</v>
      </c>
      <c r="E27" s="146" t="s">
        <v>75</v>
      </c>
      <c r="F27" s="61">
        <f aca="true" t="shared" si="2" ref="F27:F48">C27+D27</f>
        <v>29495.76466</v>
      </c>
      <c r="H27" s="61">
        <f aca="true" t="shared" si="3" ref="H27:H48">F27+G27</f>
        <v>29495.76466</v>
      </c>
    </row>
    <row r="28" spans="1:8" ht="15.75" customHeight="1">
      <c r="A28" s="91">
        <v>16</v>
      </c>
      <c r="B28" s="10" t="s">
        <v>13</v>
      </c>
      <c r="C28" s="6">
        <v>5344.98716</v>
      </c>
      <c r="D28" s="50">
        <f>-1804.87802+17100</f>
        <v>15295.12198</v>
      </c>
      <c r="E28" s="144"/>
      <c r="F28" s="61">
        <f t="shared" si="2"/>
        <v>20640.10914</v>
      </c>
      <c r="G28" s="104"/>
      <c r="H28" s="61">
        <f t="shared" si="3"/>
        <v>20640.10914</v>
      </c>
    </row>
    <row r="29" spans="1:8" ht="15.75" customHeight="1">
      <c r="A29" s="91">
        <v>17</v>
      </c>
      <c r="B29" s="62" t="s">
        <v>38</v>
      </c>
      <c r="C29" s="58"/>
      <c r="D29" s="50">
        <v>152.47289</v>
      </c>
      <c r="E29" s="144"/>
      <c r="F29" s="61">
        <f t="shared" si="2"/>
        <v>152.47289</v>
      </c>
      <c r="H29" s="61">
        <f t="shared" si="3"/>
        <v>152.47289</v>
      </c>
    </row>
    <row r="30" spans="1:8" ht="26.25" customHeight="1">
      <c r="A30" s="91">
        <v>18</v>
      </c>
      <c r="B30" s="112" t="s">
        <v>39</v>
      </c>
      <c r="C30" s="58"/>
      <c r="D30" s="50">
        <v>4894.29366</v>
      </c>
      <c r="E30" s="144"/>
      <c r="F30" s="61">
        <f t="shared" si="2"/>
        <v>4894.29366</v>
      </c>
      <c r="G30" s="104"/>
      <c r="H30" s="61">
        <f t="shared" si="3"/>
        <v>4894.29366</v>
      </c>
    </row>
    <row r="31" spans="1:8" ht="27.75" customHeight="1">
      <c r="A31" s="91">
        <v>19</v>
      </c>
      <c r="B31" s="44" t="s">
        <v>61</v>
      </c>
      <c r="C31" s="58">
        <v>0</v>
      </c>
      <c r="D31" s="50">
        <v>4000</v>
      </c>
      <c r="E31" s="144"/>
      <c r="F31" s="61">
        <f t="shared" si="2"/>
        <v>4000</v>
      </c>
      <c r="G31" s="104"/>
      <c r="H31" s="61">
        <f t="shared" si="3"/>
        <v>4000</v>
      </c>
    </row>
    <row r="32" spans="1:8" ht="27" customHeight="1">
      <c r="A32" s="91">
        <v>20</v>
      </c>
      <c r="B32" s="44" t="s">
        <v>14</v>
      </c>
      <c r="C32" s="58">
        <v>7000</v>
      </c>
      <c r="D32" s="50">
        <v>3421.34086</v>
      </c>
      <c r="E32" s="144"/>
      <c r="F32" s="61">
        <f t="shared" si="2"/>
        <v>10421.34086</v>
      </c>
      <c r="G32" s="104"/>
      <c r="H32" s="61">
        <f t="shared" si="3"/>
        <v>10421.34086</v>
      </c>
    </row>
    <row r="33" spans="1:8" ht="27" customHeight="1">
      <c r="A33" s="91">
        <v>21</v>
      </c>
      <c r="B33" s="46" t="s">
        <v>40</v>
      </c>
      <c r="C33" s="58"/>
      <c r="D33" s="50">
        <v>208.34888</v>
      </c>
      <c r="E33" s="144"/>
      <c r="F33" s="61">
        <f t="shared" si="2"/>
        <v>208.34888</v>
      </c>
      <c r="G33" s="104"/>
      <c r="H33" s="61">
        <f t="shared" si="3"/>
        <v>208.34888</v>
      </c>
    </row>
    <row r="34" spans="1:8" ht="22.5" customHeight="1">
      <c r="A34" s="91">
        <v>22</v>
      </c>
      <c r="B34" s="63" t="s">
        <v>41</v>
      </c>
      <c r="C34" s="58"/>
      <c r="D34" s="50">
        <v>0.18538</v>
      </c>
      <c r="E34" s="144"/>
      <c r="F34" s="61">
        <f t="shared" si="2"/>
        <v>0.18538</v>
      </c>
      <c r="G34" s="104"/>
      <c r="H34" s="61">
        <f t="shared" si="3"/>
        <v>0.18538</v>
      </c>
    </row>
    <row r="35" spans="1:8" ht="27" customHeight="1">
      <c r="A35" s="91">
        <v>23</v>
      </c>
      <c r="B35" s="49" t="s">
        <v>42</v>
      </c>
      <c r="C35" s="58"/>
      <c r="D35" s="50">
        <v>38.44818</v>
      </c>
      <c r="E35" s="144"/>
      <c r="F35" s="61">
        <f t="shared" si="2"/>
        <v>38.44818</v>
      </c>
      <c r="H35" s="61">
        <f t="shared" si="3"/>
        <v>38.44818</v>
      </c>
    </row>
    <row r="36" spans="1:8" ht="27" customHeight="1">
      <c r="A36" s="91">
        <v>24</v>
      </c>
      <c r="B36" s="49" t="s">
        <v>43</v>
      </c>
      <c r="C36" s="58"/>
      <c r="D36" s="50">
        <v>104.03611</v>
      </c>
      <c r="E36" s="144"/>
      <c r="F36" s="61">
        <f t="shared" si="2"/>
        <v>104.03611</v>
      </c>
      <c r="G36" s="104"/>
      <c r="H36" s="61">
        <f t="shared" si="3"/>
        <v>104.03611</v>
      </c>
    </row>
    <row r="37" spans="1:8" ht="30.75" customHeight="1">
      <c r="A37" s="91">
        <v>25</v>
      </c>
      <c r="B37" s="49" t="s">
        <v>44</v>
      </c>
      <c r="C37" s="58"/>
      <c r="D37" s="50">
        <v>2204.63</v>
      </c>
      <c r="E37" s="144"/>
      <c r="F37" s="61">
        <f t="shared" si="2"/>
        <v>2204.63</v>
      </c>
      <c r="G37" s="104"/>
      <c r="H37" s="61">
        <f t="shared" si="3"/>
        <v>2204.63</v>
      </c>
    </row>
    <row r="38" spans="1:8" ht="27" customHeight="1">
      <c r="A38" s="91">
        <v>26</v>
      </c>
      <c r="B38" s="49" t="s">
        <v>45</v>
      </c>
      <c r="C38" s="58"/>
      <c r="D38" s="50">
        <v>1.87258</v>
      </c>
      <c r="E38" s="144" t="s">
        <v>75</v>
      </c>
      <c r="F38" s="61">
        <f t="shared" si="2"/>
        <v>1.87258</v>
      </c>
      <c r="H38" s="61">
        <f t="shared" si="3"/>
        <v>1.87258</v>
      </c>
    </row>
    <row r="39" spans="1:8" ht="27" customHeight="1">
      <c r="A39" s="91">
        <v>27</v>
      </c>
      <c r="B39" s="44" t="s">
        <v>15</v>
      </c>
      <c r="C39" s="58">
        <v>4240</v>
      </c>
      <c r="D39" s="50">
        <v>870.7209</v>
      </c>
      <c r="E39" s="144"/>
      <c r="F39" s="61">
        <f t="shared" si="2"/>
        <v>5110.7209</v>
      </c>
      <c r="G39" s="104"/>
      <c r="H39" s="61">
        <f t="shared" si="3"/>
        <v>5110.7209</v>
      </c>
    </row>
    <row r="40" spans="1:8" ht="27" customHeight="1">
      <c r="A40" s="91">
        <v>28</v>
      </c>
      <c r="B40" s="44" t="s">
        <v>16</v>
      </c>
      <c r="C40" s="58">
        <v>4100</v>
      </c>
      <c r="D40" s="50">
        <v>145.63804</v>
      </c>
      <c r="E40" s="144"/>
      <c r="F40" s="61">
        <f t="shared" si="2"/>
        <v>4245.63804</v>
      </c>
      <c r="G40" s="104"/>
      <c r="H40" s="61">
        <f t="shared" si="3"/>
        <v>4245.63804</v>
      </c>
    </row>
    <row r="41" spans="1:8" ht="27" customHeight="1">
      <c r="A41" s="91">
        <v>29</v>
      </c>
      <c r="B41" s="44" t="s">
        <v>17</v>
      </c>
      <c r="C41" s="58">
        <v>23738</v>
      </c>
      <c r="D41" s="50">
        <v>50.15458</v>
      </c>
      <c r="E41" s="144"/>
      <c r="F41" s="61">
        <f t="shared" si="2"/>
        <v>23788.15458</v>
      </c>
      <c r="G41" s="104"/>
      <c r="H41" s="61">
        <f t="shared" si="3"/>
        <v>23788.15458</v>
      </c>
    </row>
    <row r="42" spans="1:8" ht="27" customHeight="1">
      <c r="A42" s="91">
        <v>30</v>
      </c>
      <c r="B42" s="56" t="s">
        <v>18</v>
      </c>
      <c r="C42" s="59">
        <v>1700</v>
      </c>
      <c r="D42" s="50"/>
      <c r="E42" s="144"/>
      <c r="F42" s="61">
        <f t="shared" si="2"/>
        <v>1700</v>
      </c>
      <c r="H42" s="61">
        <f t="shared" si="3"/>
        <v>1700</v>
      </c>
    </row>
    <row r="43" spans="1:8" ht="27" customHeight="1">
      <c r="A43" s="91">
        <v>31</v>
      </c>
      <c r="B43" s="56" t="s">
        <v>19</v>
      </c>
      <c r="C43" s="59">
        <v>1149</v>
      </c>
      <c r="D43" s="50"/>
      <c r="E43" s="144"/>
      <c r="F43" s="61">
        <f t="shared" si="2"/>
        <v>1149</v>
      </c>
      <c r="G43" s="104"/>
      <c r="H43" s="61">
        <f t="shared" si="3"/>
        <v>1149</v>
      </c>
    </row>
    <row r="44" spans="1:8" ht="29.25" customHeight="1">
      <c r="A44" s="91">
        <v>32</v>
      </c>
      <c r="B44" s="63" t="s">
        <v>59</v>
      </c>
      <c r="C44" s="59"/>
      <c r="D44" s="50">
        <v>1075.623</v>
      </c>
      <c r="E44" s="144"/>
      <c r="F44" s="61">
        <f t="shared" si="2"/>
        <v>1075.623</v>
      </c>
      <c r="G44" s="104"/>
      <c r="H44" s="61">
        <f t="shared" si="3"/>
        <v>1075.623</v>
      </c>
    </row>
    <row r="45" spans="1:8" ht="28.5" customHeight="1">
      <c r="A45" s="91">
        <v>33</v>
      </c>
      <c r="B45" s="46" t="s">
        <v>46</v>
      </c>
      <c r="C45" s="58"/>
      <c r="D45" s="50">
        <v>22.85912</v>
      </c>
      <c r="E45" s="144"/>
      <c r="F45" s="61">
        <f t="shared" si="2"/>
        <v>22.85912</v>
      </c>
      <c r="G45" s="104"/>
      <c r="H45" s="61">
        <f t="shared" si="3"/>
        <v>22.85912</v>
      </c>
    </row>
    <row r="46" spans="1:8" ht="27" customHeight="1">
      <c r="A46" s="91">
        <v>34</v>
      </c>
      <c r="B46" s="46" t="s">
        <v>47</v>
      </c>
      <c r="C46" s="58"/>
      <c r="D46" s="50">
        <v>77.00168</v>
      </c>
      <c r="E46" s="144"/>
      <c r="F46" s="61">
        <f t="shared" si="2"/>
        <v>77.00168</v>
      </c>
      <c r="H46" s="61">
        <f t="shared" si="3"/>
        <v>77.00168</v>
      </c>
    </row>
    <row r="47" spans="1:8" ht="27" customHeight="1">
      <c r="A47" s="91">
        <v>35</v>
      </c>
      <c r="B47" s="46" t="s">
        <v>48</v>
      </c>
      <c r="C47" s="58"/>
      <c r="D47" s="50">
        <v>1190.0007</v>
      </c>
      <c r="E47" s="144"/>
      <c r="F47" s="61">
        <f t="shared" si="2"/>
        <v>1190.0007</v>
      </c>
      <c r="G47" s="104"/>
      <c r="H47" s="61">
        <f t="shared" si="3"/>
        <v>1190.0007</v>
      </c>
    </row>
    <row r="48" spans="1:8" ht="27" customHeight="1">
      <c r="A48" s="91">
        <v>36</v>
      </c>
      <c r="B48" s="46" t="s">
        <v>49</v>
      </c>
      <c r="C48" s="58"/>
      <c r="D48" s="50">
        <v>4.92714</v>
      </c>
      <c r="E48" s="145"/>
      <c r="F48" s="61">
        <f t="shared" si="2"/>
        <v>4.92714</v>
      </c>
      <c r="H48" s="61">
        <f t="shared" si="3"/>
        <v>4.92714</v>
      </c>
    </row>
    <row r="49" spans="1:8" ht="15.75" customHeight="1">
      <c r="A49" s="91">
        <v>37</v>
      </c>
      <c r="B49" s="14" t="s">
        <v>73</v>
      </c>
      <c r="C49" s="113">
        <f>SUM(C50:C50)</f>
        <v>10130</v>
      </c>
      <c r="D49" s="114">
        <f>SUM(D50:D54)</f>
        <v>4671.80187</v>
      </c>
      <c r="E49" s="114"/>
      <c r="F49" s="115">
        <f>SUM(F50:F54)</f>
        <v>14801.801869999998</v>
      </c>
      <c r="G49" s="115">
        <f>SUM(G50:G54)</f>
        <v>-2425.63819</v>
      </c>
      <c r="H49" s="115">
        <f>SUM(H50:H54)</f>
        <v>12376.163679999998</v>
      </c>
    </row>
    <row r="50" spans="1:8" ht="22.5" customHeight="1">
      <c r="A50" s="93">
        <v>38</v>
      </c>
      <c r="B50" s="11" t="s">
        <v>20</v>
      </c>
      <c r="C50" s="12">
        <v>10130</v>
      </c>
      <c r="D50" s="50">
        <v>65.24368</v>
      </c>
      <c r="E50" s="137" t="s">
        <v>75</v>
      </c>
      <c r="F50" s="61">
        <f>C50+D50</f>
        <v>10195.24368</v>
      </c>
      <c r="H50" s="61">
        <f>F50+G50</f>
        <v>10195.24368</v>
      </c>
    </row>
    <row r="51" spans="1:8" ht="15.75" customHeight="1" hidden="1">
      <c r="A51" s="91">
        <v>40</v>
      </c>
      <c r="B51" s="64" t="s">
        <v>50</v>
      </c>
      <c r="C51" s="58"/>
      <c r="D51" s="50">
        <v>2425.63819</v>
      </c>
      <c r="E51" s="138"/>
      <c r="F51" s="61">
        <f>C51+D51</f>
        <v>2425.63819</v>
      </c>
      <c r="G51" s="110">
        <v>-2425.63819</v>
      </c>
      <c r="H51" s="61">
        <f>F51+G51</f>
        <v>0</v>
      </c>
    </row>
    <row r="52" spans="1:8" ht="34.5" customHeight="1">
      <c r="A52" s="91">
        <v>39</v>
      </c>
      <c r="B52" s="49" t="s">
        <v>51</v>
      </c>
      <c r="C52" s="66"/>
      <c r="D52" s="50">
        <v>85.46</v>
      </c>
      <c r="E52" s="138"/>
      <c r="F52" s="61">
        <f>C52+D52</f>
        <v>85.46</v>
      </c>
      <c r="H52" s="61">
        <f>F52+G52</f>
        <v>85.46</v>
      </c>
    </row>
    <row r="53" spans="1:8" ht="26.25" customHeight="1">
      <c r="A53" s="94">
        <v>40</v>
      </c>
      <c r="B53" s="49" t="s">
        <v>52</v>
      </c>
      <c r="C53" s="58"/>
      <c r="D53" s="50">
        <v>85.46</v>
      </c>
      <c r="E53" s="138"/>
      <c r="F53" s="61">
        <f>C53+D53</f>
        <v>85.46</v>
      </c>
      <c r="G53" s="104"/>
      <c r="H53" s="61">
        <f>F53+G53</f>
        <v>85.46</v>
      </c>
    </row>
    <row r="54" spans="1:8" ht="27.75" customHeight="1">
      <c r="A54" s="91">
        <v>41</v>
      </c>
      <c r="B54" s="106" t="s">
        <v>53</v>
      </c>
      <c r="C54" s="107"/>
      <c r="D54" s="108">
        <v>2010</v>
      </c>
      <c r="E54" s="139"/>
      <c r="F54" s="109">
        <f>C54+D54</f>
        <v>2010</v>
      </c>
      <c r="H54" s="109">
        <f>F54+G54</f>
        <v>2010</v>
      </c>
    </row>
    <row r="55" spans="1:8" ht="22.5" customHeight="1">
      <c r="A55" s="91">
        <v>42</v>
      </c>
      <c r="B55" s="14" t="s">
        <v>72</v>
      </c>
      <c r="C55" s="113">
        <f>SUM(C56:C56)</f>
        <v>0</v>
      </c>
      <c r="D55" s="114">
        <f>SUM(D56:D60)</f>
        <v>21066.638189999998</v>
      </c>
      <c r="E55" s="114"/>
      <c r="F55" s="115">
        <f>F56</f>
        <v>0</v>
      </c>
      <c r="G55" s="115">
        <f>G56</f>
        <v>2425.63819</v>
      </c>
      <c r="H55" s="115">
        <f>H56</f>
        <v>2425.63819</v>
      </c>
    </row>
    <row r="56" spans="1:8" ht="42" customHeight="1" thickBot="1">
      <c r="A56" s="94">
        <v>43</v>
      </c>
      <c r="B56" s="105" t="s">
        <v>50</v>
      </c>
      <c r="C56" s="58"/>
      <c r="D56" s="50">
        <v>2425.63819</v>
      </c>
      <c r="E56" s="126" t="s">
        <v>75</v>
      </c>
      <c r="F56" s="61">
        <v>0</v>
      </c>
      <c r="G56" s="111">
        <v>2425.63819</v>
      </c>
      <c r="H56" s="61">
        <f>F56+G56</f>
        <v>2425.63819</v>
      </c>
    </row>
    <row r="57" spans="1:8" ht="15.75" customHeight="1" thickBot="1">
      <c r="A57" s="89">
        <v>44</v>
      </c>
      <c r="B57" s="5" t="s">
        <v>21</v>
      </c>
      <c r="C57" s="13">
        <f>SUM(C63)</f>
        <v>1200</v>
      </c>
      <c r="D57" s="65">
        <f>SUM(D63)+D61+D58</f>
        <v>5641</v>
      </c>
      <c r="E57" s="127"/>
      <c r="F57" s="34">
        <f>SUM(F63)+F61+F58</f>
        <v>6841</v>
      </c>
      <c r="G57" s="34">
        <f>SUM(G63)+G61+G58</f>
        <v>0</v>
      </c>
      <c r="H57" s="34">
        <f>SUM(H63)+H61+H58</f>
        <v>6841</v>
      </c>
    </row>
    <row r="58" spans="1:8" ht="15.75" customHeight="1">
      <c r="A58" s="120">
        <v>45</v>
      </c>
      <c r="B58" s="14" t="s">
        <v>67</v>
      </c>
      <c r="C58" s="16">
        <f>SUM(C59)</f>
        <v>0</v>
      </c>
      <c r="D58" s="39">
        <f>SUM(D59)+D60</f>
        <v>6500</v>
      </c>
      <c r="E58" s="42"/>
      <c r="F58" s="40">
        <f>SUM(F59)+F60</f>
        <v>6500</v>
      </c>
      <c r="G58" s="40">
        <f>SUM(G59)+G60</f>
        <v>0</v>
      </c>
      <c r="H58" s="40">
        <f>SUM(H59)+H60</f>
        <v>6500</v>
      </c>
    </row>
    <row r="59" spans="1:8" ht="30" customHeight="1">
      <c r="A59" s="90">
        <v>46</v>
      </c>
      <c r="B59" s="49" t="s">
        <v>62</v>
      </c>
      <c r="C59" s="116"/>
      <c r="D59" s="117">
        <v>2000</v>
      </c>
      <c r="E59" s="129" t="s">
        <v>76</v>
      </c>
      <c r="F59" s="118">
        <f>C59+D59</f>
        <v>2000</v>
      </c>
      <c r="G59" s="119"/>
      <c r="H59" s="118">
        <f>F59+G59</f>
        <v>2000</v>
      </c>
    </row>
    <row r="60" spans="1:8" ht="40.5" customHeight="1">
      <c r="A60" s="94">
        <v>47</v>
      </c>
      <c r="B60" s="80" t="s">
        <v>63</v>
      </c>
      <c r="C60" s="38"/>
      <c r="D60" s="81">
        <v>4500</v>
      </c>
      <c r="E60" s="124" t="s">
        <v>75</v>
      </c>
      <c r="F60" s="61">
        <f>C60+D60</f>
        <v>4500</v>
      </c>
      <c r="G60" s="104"/>
      <c r="H60" s="61">
        <f>F60+G60</f>
        <v>4500</v>
      </c>
    </row>
    <row r="61" spans="1:8" ht="15.75" customHeight="1">
      <c r="A61" s="91">
        <v>48</v>
      </c>
      <c r="B61" s="14" t="s">
        <v>68</v>
      </c>
      <c r="C61" s="16">
        <f>SUM(C62)</f>
        <v>0</v>
      </c>
      <c r="D61" s="39">
        <f>SUM(D62)</f>
        <v>341</v>
      </c>
      <c r="E61" s="42"/>
      <c r="F61" s="40">
        <f>SUM(F62)</f>
        <v>341</v>
      </c>
      <c r="G61" s="40">
        <f>SUM(G62)</f>
        <v>0</v>
      </c>
      <c r="H61" s="40">
        <f>SUM(H62)</f>
        <v>341</v>
      </c>
    </row>
    <row r="62" spans="1:8" ht="39" customHeight="1" thickBot="1">
      <c r="A62" s="94">
        <v>49</v>
      </c>
      <c r="B62" s="49" t="s">
        <v>54</v>
      </c>
      <c r="C62" s="38"/>
      <c r="D62" s="67">
        <v>341</v>
      </c>
      <c r="E62" s="125" t="s">
        <v>75</v>
      </c>
      <c r="F62" s="61">
        <f>C62+D62</f>
        <v>341</v>
      </c>
      <c r="H62" s="61">
        <f>F62+G62</f>
        <v>341</v>
      </c>
    </row>
    <row r="63" spans="1:8" ht="15.75" customHeight="1" hidden="1" thickBot="1">
      <c r="A63" s="95">
        <v>46</v>
      </c>
      <c r="B63" s="14" t="s">
        <v>22</v>
      </c>
      <c r="C63" s="16">
        <f>SUM(C64)</f>
        <v>1200</v>
      </c>
      <c r="D63" s="39">
        <f>SUM(D64)</f>
        <v>-1200</v>
      </c>
      <c r="E63" s="42"/>
      <c r="F63" s="40">
        <f>SUM(F64)</f>
        <v>0</v>
      </c>
      <c r="H63" s="40">
        <f>SUM(H64)</f>
        <v>0</v>
      </c>
    </row>
    <row r="64" spans="1:8" ht="27" customHeight="1" hidden="1" thickBot="1">
      <c r="A64" s="96">
        <v>47</v>
      </c>
      <c r="B64" s="17" t="s">
        <v>23</v>
      </c>
      <c r="C64" s="18">
        <v>1200</v>
      </c>
      <c r="D64" s="52">
        <v>-1200</v>
      </c>
      <c r="E64" s="130"/>
      <c r="F64" s="61">
        <f>C64+D64</f>
        <v>0</v>
      </c>
      <c r="H64" s="61">
        <f>F64+G64</f>
        <v>0</v>
      </c>
    </row>
    <row r="65" spans="1:8" ht="31.5" customHeight="1" thickBot="1">
      <c r="A65" s="97">
        <v>50</v>
      </c>
      <c r="B65" s="19" t="s">
        <v>24</v>
      </c>
      <c r="C65" s="20">
        <f>SUM(C69)</f>
        <v>200</v>
      </c>
      <c r="D65" s="41">
        <f>SUM(D69)+D66</f>
        <v>2375.831</v>
      </c>
      <c r="E65" s="131"/>
      <c r="F65" s="35">
        <f>SUM(F69)+F66</f>
        <v>2575.831</v>
      </c>
      <c r="G65" s="35">
        <f>SUM(G69)+G66</f>
        <v>0</v>
      </c>
      <c r="H65" s="35">
        <f>SUM(H69)+H66</f>
        <v>2575.831</v>
      </c>
    </row>
    <row r="66" spans="1:8" ht="17.25" customHeight="1">
      <c r="A66" s="98">
        <v>51</v>
      </c>
      <c r="B66" s="14" t="s">
        <v>69</v>
      </c>
      <c r="C66" s="15">
        <f>SUM(C67)</f>
        <v>0</v>
      </c>
      <c r="D66" s="39">
        <f>SUM(D67)+D68</f>
        <v>1800.8310000000001</v>
      </c>
      <c r="E66" s="42"/>
      <c r="F66" s="68">
        <f>SUM(F67)+F68</f>
        <v>1800.8310000000001</v>
      </c>
      <c r="G66" s="68">
        <f>SUM(G67)+G68</f>
        <v>0</v>
      </c>
      <c r="H66" s="68">
        <f>SUM(H67)+H68</f>
        <v>1800.8310000000001</v>
      </c>
    </row>
    <row r="67" spans="1:8" ht="27" customHeight="1">
      <c r="A67" s="99">
        <v>52</v>
      </c>
      <c r="B67" s="56" t="s">
        <v>55</v>
      </c>
      <c r="C67" s="66"/>
      <c r="D67" s="69">
        <v>390.831</v>
      </c>
      <c r="E67" s="140" t="s">
        <v>75</v>
      </c>
      <c r="F67" s="61">
        <f>C67+D67</f>
        <v>390.831</v>
      </c>
      <c r="H67" s="61">
        <f>F67+G67</f>
        <v>390.831</v>
      </c>
    </row>
    <row r="68" spans="1:8" ht="29.25" customHeight="1">
      <c r="A68" s="100">
        <v>53</v>
      </c>
      <c r="B68" s="49" t="s">
        <v>56</v>
      </c>
      <c r="C68" s="58"/>
      <c r="D68" s="69">
        <v>1410</v>
      </c>
      <c r="E68" s="141"/>
      <c r="F68" s="61">
        <f>C68+D68</f>
        <v>1410</v>
      </c>
      <c r="G68" s="104"/>
      <c r="H68" s="61">
        <f>F68+G68</f>
        <v>1410</v>
      </c>
    </row>
    <row r="69" spans="1:8" ht="15.75" customHeight="1">
      <c r="A69" s="95">
        <v>54</v>
      </c>
      <c r="B69" s="14" t="s">
        <v>25</v>
      </c>
      <c r="C69" s="15">
        <f>SUM(C70)</f>
        <v>200</v>
      </c>
      <c r="D69" s="39">
        <f>SUM(D70)</f>
        <v>575</v>
      </c>
      <c r="E69" s="42"/>
      <c r="F69" s="40">
        <f>SUM(F70)</f>
        <v>775</v>
      </c>
      <c r="G69" s="40">
        <f>SUM(G70)</f>
        <v>0</v>
      </c>
      <c r="H69" s="40">
        <f>SUM(H70)</f>
        <v>775</v>
      </c>
    </row>
    <row r="70" spans="1:8" ht="39" customHeight="1" thickBot="1">
      <c r="A70" s="101">
        <v>55</v>
      </c>
      <c r="B70" s="11" t="s">
        <v>26</v>
      </c>
      <c r="C70" s="12">
        <v>200</v>
      </c>
      <c r="D70" s="82">
        <v>575</v>
      </c>
      <c r="E70" s="123" t="s">
        <v>75</v>
      </c>
      <c r="F70" s="61">
        <f>C70+D70</f>
        <v>775</v>
      </c>
      <c r="H70" s="61">
        <f>F70+G70</f>
        <v>775</v>
      </c>
    </row>
    <row r="71" spans="1:8" ht="15.75" customHeight="1" thickBot="1">
      <c r="A71" s="97">
        <v>56</v>
      </c>
      <c r="B71" s="19" t="s">
        <v>27</v>
      </c>
      <c r="C71" s="22">
        <f>SUM(C74)</f>
        <v>2500</v>
      </c>
      <c r="D71" s="43">
        <f>SUM(D74)+D72</f>
        <v>7500</v>
      </c>
      <c r="E71" s="132"/>
      <c r="F71" s="36">
        <f>SUM(F74)+F72</f>
        <v>10000</v>
      </c>
      <c r="G71" s="36">
        <f>SUM(G74)+G72</f>
        <v>0</v>
      </c>
      <c r="H71" s="36">
        <f>SUM(H74)+H72</f>
        <v>10000</v>
      </c>
    </row>
    <row r="72" spans="1:8" ht="15.75" customHeight="1">
      <c r="A72" s="100">
        <v>57</v>
      </c>
      <c r="B72" s="75" t="s">
        <v>70</v>
      </c>
      <c r="C72" s="78">
        <f>C73</f>
        <v>0</v>
      </c>
      <c r="D72" s="70">
        <f>D73</f>
        <v>8000</v>
      </c>
      <c r="E72" s="79"/>
      <c r="F72" s="79">
        <f>F73</f>
        <v>8000</v>
      </c>
      <c r="G72" s="79">
        <f>G73</f>
        <v>0</v>
      </c>
      <c r="H72" s="79">
        <f>H73</f>
        <v>8000</v>
      </c>
    </row>
    <row r="73" spans="1:8" ht="39" customHeight="1">
      <c r="A73" s="95">
        <v>58</v>
      </c>
      <c r="B73" s="76" t="s">
        <v>60</v>
      </c>
      <c r="C73" s="77">
        <v>0</v>
      </c>
      <c r="D73" s="66">
        <v>8000</v>
      </c>
      <c r="E73" s="122" t="s">
        <v>75</v>
      </c>
      <c r="F73" s="59">
        <f>C73+D73</f>
        <v>8000</v>
      </c>
      <c r="H73" s="59">
        <f>F73+G73</f>
        <v>8000</v>
      </c>
    </row>
    <row r="74" spans="1:8" ht="15.75" customHeight="1">
      <c r="A74" s="100">
        <v>59</v>
      </c>
      <c r="B74" s="23" t="s">
        <v>28</v>
      </c>
      <c r="C74" s="24">
        <f>SUM(C75:C75)</f>
        <v>2500</v>
      </c>
      <c r="D74" s="42">
        <f>SUM(D75:D77)</f>
        <v>-500</v>
      </c>
      <c r="E74" s="42"/>
      <c r="F74" s="84">
        <f>SUM(F75:F77)</f>
        <v>2000</v>
      </c>
      <c r="G74" s="84">
        <f>SUM(G75:G77)</f>
        <v>0</v>
      </c>
      <c r="H74" s="84">
        <f>SUM(H75:H77)</f>
        <v>2000</v>
      </c>
    </row>
    <row r="75" spans="1:8" ht="39" customHeight="1" thickBot="1">
      <c r="A75" s="95">
        <v>60</v>
      </c>
      <c r="B75" s="21" t="s">
        <v>29</v>
      </c>
      <c r="C75" s="7">
        <v>2500</v>
      </c>
      <c r="D75" s="72">
        <v>-500</v>
      </c>
      <c r="E75" s="121" t="s">
        <v>75</v>
      </c>
      <c r="F75" s="61">
        <f>C75+D75</f>
        <v>2000</v>
      </c>
      <c r="H75" s="61">
        <f>F75+G75</f>
        <v>2000</v>
      </c>
    </row>
    <row r="76" spans="1:8" ht="27.75" customHeight="1" hidden="1" thickBot="1">
      <c r="A76" s="100">
        <v>57</v>
      </c>
      <c r="B76" s="49" t="s">
        <v>57</v>
      </c>
      <c r="C76" s="66"/>
      <c r="D76" s="73"/>
      <c r="E76" s="133"/>
      <c r="F76" s="61">
        <f>C76+D76</f>
        <v>0</v>
      </c>
      <c r="H76" s="61">
        <f>F76+G76</f>
        <v>0</v>
      </c>
    </row>
    <row r="77" spans="1:8" ht="27.75" customHeight="1" hidden="1" thickBot="1">
      <c r="A77" s="100">
        <v>58</v>
      </c>
      <c r="B77" s="49" t="s">
        <v>58</v>
      </c>
      <c r="C77" s="58"/>
      <c r="D77" s="74"/>
      <c r="E77" s="134"/>
      <c r="F77" s="61">
        <f>C77+D77</f>
        <v>0</v>
      </c>
      <c r="H77" s="61">
        <f>F77+G77</f>
        <v>0</v>
      </c>
    </row>
    <row r="78" spans="1:8" ht="15.75" customHeight="1" thickBot="1">
      <c r="A78" s="102">
        <v>61</v>
      </c>
      <c r="B78" s="25" t="s">
        <v>30</v>
      </c>
      <c r="C78" s="20">
        <f>SUM(C11,C57,C65,C71)</f>
        <v>101926.32143</v>
      </c>
      <c r="D78" s="30">
        <f>SUM(D11,D57,D65,D71)</f>
        <v>75767.52969000001</v>
      </c>
      <c r="E78" s="135"/>
      <c r="F78" s="35">
        <f>SUM(F11,F57,F65,F71)</f>
        <v>177693.85112000004</v>
      </c>
      <c r="G78" s="35">
        <f>SUM(G11,G57,G65,G71)</f>
        <v>0</v>
      </c>
      <c r="H78" s="35">
        <f>SUM(H11,H57,H65,H71)</f>
        <v>177693.85112000004</v>
      </c>
    </row>
    <row r="79" ht="12.75">
      <c r="E79" s="136"/>
    </row>
    <row r="80" ht="12.75">
      <c r="E80" s="136"/>
    </row>
    <row r="81" ht="12.75">
      <c r="E81" s="136"/>
    </row>
    <row r="82" ht="12.75">
      <c r="E82" s="136"/>
    </row>
    <row r="83" ht="12.75">
      <c r="E83" s="136"/>
    </row>
    <row r="84" ht="12.75">
      <c r="E84" s="136"/>
    </row>
    <row r="85" ht="12.75">
      <c r="E85" s="136"/>
    </row>
    <row r="86" ht="12.75">
      <c r="E86" s="136"/>
    </row>
    <row r="87" ht="12.75">
      <c r="E87" s="136"/>
    </row>
    <row r="88" ht="12.75">
      <c r="E88" s="136"/>
    </row>
    <row r="89" ht="12.75">
      <c r="E89" s="136"/>
    </row>
    <row r="90" ht="12.75">
      <c r="E90" s="136"/>
    </row>
    <row r="91" ht="12.75">
      <c r="E91" s="136"/>
    </row>
    <row r="92" ht="12.75">
      <c r="E92" s="136"/>
    </row>
  </sheetData>
  <mergeCells count="6">
    <mergeCell ref="E50:E54"/>
    <mergeCell ref="E67:E68"/>
    <mergeCell ref="A8:H8"/>
    <mergeCell ref="E12:E25"/>
    <mergeCell ref="E27:E37"/>
    <mergeCell ref="E38:E48"/>
  </mergeCells>
  <printOptions/>
  <pageMargins left="0.5905511811023623" right="0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Butova_O</cp:lastModifiedBy>
  <cp:lastPrinted>2007-05-31T03:25:02Z</cp:lastPrinted>
  <dcterms:created xsi:type="dcterms:W3CDTF">1996-10-08T23:32:33Z</dcterms:created>
  <dcterms:modified xsi:type="dcterms:W3CDTF">2007-06-04T07:34:54Z</dcterms:modified>
  <cp:category/>
  <cp:version/>
  <cp:contentType/>
  <cp:contentStatus/>
</cp:coreProperties>
</file>