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<sst xmlns="http://schemas.openxmlformats.org/spreadsheetml/2006/main" count="58" uniqueCount="54">
  <si>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к решению городского Совета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</si>
  <si>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</si>
  <si>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</si>
  <si>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</si>
  <si>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</si>
  <si>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Раздел 07 "Образование"</t>
  </si>
  <si>
    <t>Раздел 09 "Здравоохранение и спорт"</t>
  </si>
  <si>
    <t>ВСЕГО</t>
  </si>
  <si>
    <t>Изменения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</si>
  <si>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</si>
  <si>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</si>
  <si>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Капитальный ремонт д/к 54</t>
  </si>
  <si>
    <t>от 12.12.2006 № 22-134Р"</t>
  </si>
  <si>
    <t>к решению Совета депутатов</t>
  </si>
  <si>
    <t>Бюджетополучатель</t>
  </si>
  <si>
    <t>МУ "Управление капитального строительства"</t>
  </si>
  <si>
    <t>План, тыс.руб.</t>
  </si>
  <si>
    <t>Исполнено за 1 полугодие 2007 года</t>
  </si>
  <si>
    <t>Остаток от исполнения</t>
  </si>
  <si>
    <t>Профинансировано за 1 полугодие 2007г.</t>
  </si>
  <si>
    <t>Раздел 03 "Национальная и правоохранительная деятельность"</t>
  </si>
  <si>
    <t>Капитальный ремонт д/к 31</t>
  </si>
  <si>
    <t>Подраздел 0701, целевая статья 4200000, вид расходов 327</t>
  </si>
  <si>
    <t>Подраздел 0502, целевая статья 3510000, вид расходов 411</t>
  </si>
  <si>
    <t>Подраздел 0501, целевая статья 3500000, вид расходов 410</t>
  </si>
  <si>
    <t>ПСД на строительство лыжной базы "Снежинка"</t>
  </si>
  <si>
    <t>ПСД на капитальный ремонт здания администрации</t>
  </si>
  <si>
    <t>Окончание строительства жилого дома 9/6 в п.Подгорный</t>
  </si>
  <si>
    <t>ПСД 3-х жилых домов для соцального найма</t>
  </si>
  <si>
    <t>ПСД на магистральные сети электроснабжения и подстанций МКР № 3,4,5</t>
  </si>
  <si>
    <t>Завершение реконструкции очистных сооружений п.Подгорный</t>
  </si>
  <si>
    <t>Подраздел 0502, целевая статья 6000000, вид расходов 807</t>
  </si>
  <si>
    <t>Разработка ПСД для строительства кольцевой дороги от железнодорожного переезда до объезной автодороги</t>
  </si>
  <si>
    <t>Подраздел 0104, целевая статья 0010000, вид расходов 005</t>
  </si>
  <si>
    <t>Подраздел 0502, целевая статья 6000000, вид расходов 412</t>
  </si>
  <si>
    <t>ПСД на беговую дорожку вокруг городского озера</t>
  </si>
  <si>
    <t>Подраздел 0902, целевая статья 4820000, вид расходов 327</t>
  </si>
  <si>
    <t>Разработка ПСД и выполнение строительно-монтажных работ по реконструкции электроосвещения площади Ленина</t>
  </si>
  <si>
    <t>ПСД для строительства здания РЭО ОГИБДД УВД МАВ России</t>
  </si>
  <si>
    <t>Подраздел 0502, целевая статья 6000000, вид расходов 806</t>
  </si>
  <si>
    <t>"Приложение № 16</t>
  </si>
  <si>
    <t>Раздел 01 "Общегосударственные вопросы"</t>
  </si>
  <si>
    <t>Подраздел 0302, целевая статья 2020000, вид расходов 253</t>
  </si>
  <si>
    <t>Раздел 08 "Культура"</t>
  </si>
  <si>
    <t>Подраздел 0801, целевая статья 4400000, вид расходов 327</t>
  </si>
  <si>
    <t>Разработка ПСД на реконстркуциию, кап.ремонт зоопарка, площади в районе клуба "Спутник"</t>
  </si>
  <si>
    <t>Реконструкция электрических сетей поселка "Новый путь"</t>
  </si>
  <si>
    <t>Монтаж, замена трансформаторной подстанции в поселке "Тартат"</t>
  </si>
  <si>
    <t>ПИР  по объекту "Электроосвещение автомобильной дороги на городское кладбище"</t>
  </si>
  <si>
    <t>Устройство блока электронагрева для подогрева сетевой воды в бойлерной п.Первомайский</t>
  </si>
  <si>
    <t>Разработка ПСД на капитальный ремонт подвального помещения по ул.Свердлова,52 театра Золотой ключик</t>
  </si>
  <si>
    <t>Перечень объектов МУ "УКС" подлежащих капитальному ремонту и капитальному строительству в 2007 году за счет средств бюджета ЗАТО Железногорск</t>
  </si>
  <si>
    <t>Приложение № 8</t>
  </si>
  <si>
    <t>от 04.10.2007 № 31-194Р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</si>
</sst>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</numFmts>
  <fonts count="14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81" fontId="2" fillId="2" borderId="1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81" fontId="5" fillId="2" borderId="3" xfId="0" applyNumberFormat="1" applyFont="1" applyFill="1" applyBorder="1" applyAlignment="1">
      <alignment horizontal="center" vertical="center"/>
    </xf>
    <xf numFmtId="181" fontId="9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1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2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181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1" fontId="6" fillId="2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1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1" fillId="0" borderId="3" xfId="0" applyNumberFormat="1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181" fontId="7" fillId="2" borderId="2" xfId="0" applyNumberFormat="1" applyFont="1" applyFill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/>
    </xf>
    <xf numFmtId="183" fontId="7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/>
    </xf>
    <xf numFmtId="183" fontId="10" fillId="0" borderId="9" xfId="0" applyNumberFormat="1" applyFont="1" applyBorder="1" applyAlignment="1">
      <alignment horizontal="center" vertical="center" wrapText="1"/>
    </xf>
    <xf numFmtId="183" fontId="9" fillId="2" borderId="4" xfId="0" applyNumberFormat="1" applyFont="1" applyFill="1" applyBorder="1" applyAlignment="1">
      <alignment horizontal="center" vertical="center"/>
    </xf>
    <xf numFmtId="183" fontId="7" fillId="2" borderId="3" xfId="0" applyNumberFormat="1" applyFont="1" applyFill="1" applyBorder="1" applyAlignment="1">
      <alignment horizontal="center" vertical="center"/>
    </xf>
    <xf numFmtId="183" fontId="6" fillId="2" borderId="7" xfId="0" applyNumberFormat="1" applyFont="1" applyFill="1" applyBorder="1" applyAlignment="1">
      <alignment horizontal="center" vertical="center"/>
    </xf>
    <xf numFmtId="183" fontId="6" fillId="2" borderId="4" xfId="0" applyNumberFormat="1" applyFont="1" applyFill="1" applyBorder="1" applyAlignment="1">
      <alignment horizontal="center" vertical="center"/>
    </xf>
    <xf numFmtId="183" fontId="5" fillId="2" borderId="3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11" fillId="0" borderId="2" xfId="0" applyNumberFormat="1" applyFont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181" fontId="10" fillId="0" borderId="7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/>
    </xf>
    <xf numFmtId="181" fontId="9" fillId="2" borderId="16" xfId="0" applyNumberFormat="1" applyFont="1" applyFill="1" applyBorder="1" applyAlignment="1">
      <alignment horizontal="center" vertical="center"/>
    </xf>
    <xf numFmtId="181" fontId="2" fillId="2" borderId="16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center" vertical="center"/>
    </xf>
    <xf numFmtId="181" fontId="6" fillId="2" borderId="1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0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2" fontId="7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82" fontId="11" fillId="0" borderId="6" xfId="0" applyNumberFormat="1" applyFont="1" applyBorder="1" applyAlignment="1">
      <alignment horizontal="center" vertical="center" wrapText="1"/>
    </xf>
    <xf numFmtId="180" fontId="5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1" fontId="7" fillId="0" borderId="6" xfId="0" applyNumberFormat="1" applyFont="1" applyBorder="1" applyAlignment="1">
      <alignment horizontal="center" vertical="center" wrapText="1"/>
    </xf>
    <xf numFmtId="181" fontId="11" fillId="0" borderId="6" xfId="0" applyNumberFormat="1" applyFont="1" applyBorder="1" applyAlignment="1">
      <alignment horizontal="center" vertical="center" wrapText="1"/>
    </xf>
    <xf numFmtId="182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vertical="center" wrapText="1"/>
    </xf>
    <xf numFmtId="181" fontId="10" fillId="0" borderId="6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11" fillId="0" borderId="6" xfId="0" applyNumberFormat="1" applyFont="1" applyBorder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 wrapText="1"/>
    </xf>
    <xf numFmtId="181" fontId="6" fillId="0" borderId="6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/>
    </xf>
    <xf numFmtId="182" fontId="9" fillId="0" borderId="6" xfId="0" applyNumberFormat="1" applyFont="1" applyBorder="1" applyAlignment="1">
      <alignment horizontal="center" vertical="center"/>
    </xf>
    <xf numFmtId="181" fontId="7" fillId="2" borderId="6" xfId="0" applyNumberFormat="1" applyFont="1" applyFill="1" applyBorder="1" applyAlignment="1">
      <alignment horizontal="center" vertical="center" wrapText="1"/>
    </xf>
    <xf numFmtId="182" fontId="7" fillId="2" borderId="6" xfId="0" applyNumberFormat="1" applyFont="1" applyFill="1" applyBorder="1" applyAlignment="1">
      <alignment horizontal="center" vertical="center" wrapText="1"/>
    </xf>
    <xf numFmtId="181" fontId="9" fillId="2" borderId="6" xfId="0" applyNumberFormat="1" applyFont="1" applyFill="1" applyBorder="1" applyAlignment="1">
      <alignment horizontal="center" vertical="center"/>
    </xf>
    <xf numFmtId="181" fontId="6" fillId="2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82" fontId="2" fillId="2" borderId="6" xfId="0" applyNumberFormat="1" applyFont="1" applyFill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 wrapText="1"/>
    </xf>
    <xf numFmtId="181" fontId="2" fillId="2" borderId="6" xfId="0" applyNumberFormat="1" applyFont="1" applyFill="1" applyBorder="1" applyAlignment="1">
      <alignment horizontal="center" vertical="center" wrapText="1"/>
    </xf>
    <xf numFmtId="181" fontId="11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81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horizontal="center" vertical="center"/>
    </xf>
    <xf numFmtId="182" fontId="7" fillId="2" borderId="6" xfId="0" applyNumberFormat="1" applyFont="1" applyFill="1" applyBorder="1" applyAlignment="1">
      <alignment horizontal="center" vertical="center"/>
    </xf>
    <xf numFmtId="182" fontId="6" fillId="2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 wrapText="1"/>
    </xf>
    <xf numFmtId="183" fontId="1" fillId="0" borderId="6" xfId="0" applyNumberFormat="1" applyFont="1" applyBorder="1" applyAlignment="1">
      <alignment horizontal="center" vertical="center"/>
    </xf>
    <xf numFmtId="183" fontId="1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1" fontId="5" fillId="2" borderId="6" xfId="0" applyNumberFormat="1" applyFont="1" applyFill="1" applyBorder="1" applyAlignment="1">
      <alignment horizontal="center" vertical="center"/>
    </xf>
    <xf numFmtId="181" fontId="12" fillId="2" borderId="6" xfId="0" applyNumberFormat="1" applyFont="1" applyFill="1" applyBorder="1" applyAlignment="1">
      <alignment horizontal="center" vertical="center"/>
    </xf>
    <xf numFmtId="182" fontId="5" fillId="2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182" fontId="11" fillId="2" borderId="6" xfId="0" applyNumberFormat="1" applyFont="1" applyFill="1" applyBorder="1" applyAlignment="1">
      <alignment horizontal="center" vertical="center"/>
    </xf>
    <xf numFmtId="183" fontId="7" fillId="0" borderId="8" xfId="0" applyNumberFormat="1" applyFont="1" applyBorder="1" applyAlignment="1">
      <alignment horizontal="center" vertical="center" wrapText="1"/>
    </xf>
    <xf numFmtId="182" fontId="10" fillId="0" borderId="6" xfId="0" applyNumberFormat="1" applyFont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182" fontId="12" fillId="2" borderId="6" xfId="0" applyNumberFormat="1" applyFont="1" applyFill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181" fontId="1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H3" sqref="H3"/>
    </sheetView>
  </sheetViews>
  <sheetFormatPr defaultColWidth="9.140625" defaultRowHeight="12.75"/>
  <cols>
    <col min="1" max="1" width="4.421875" style="21" customWidth="1"/>
    <col min="2" max="2" width="57.421875" style="0" customWidth="1"/>
    <col min="3" max="3" width="15.140625" style="0" hidden="1" customWidth="1"/>
    <col min="4" max="4" width="14.57421875" style="8" hidden="1" customWidth="1"/>
    <col min="5" max="5" width="15.28125" style="8" hidden="1" customWidth="1"/>
    <col min="6" max="6" width="15.7109375" style="10" hidden="1" customWidth="1"/>
    <col min="7" max="7" width="12.28125" style="0" hidden="1" customWidth="1"/>
    <col min="8" max="8" width="14.8515625" style="0" customWidth="1"/>
    <col min="9" max="9" width="0.13671875" style="0" hidden="1" customWidth="1"/>
    <col min="10" max="10" width="14.140625" style="0" hidden="1" customWidth="1"/>
    <col min="11" max="11" width="11.421875" style="0" hidden="1" customWidth="1"/>
  </cols>
  <sheetData>
    <row r="1" spans="1:8" ht="15.75">
      <c r="A1" s="19"/>
      <c r="B1" s="2"/>
      <c r="D1" s="1"/>
      <c r="H1" s="18" t="s">
        <v>52</v>
      </c>
    </row>
    <row r="2" spans="1:8" ht="15.75">
      <c r="A2" s="19"/>
      <c r="B2" s="2"/>
      <c r="D2" s="1"/>
      <c r="H2" s="18" t="s">
        <v>13</v>
      </c>
    </row>
    <row r="3" spans="1:8" ht="15.75">
      <c r="A3" s="19"/>
      <c r="B3" s="2"/>
      <c r="D3" s="1"/>
      <c r="H3" s="18" t="s">
        <v>53</v>
      </c>
    </row>
    <row r="4" spans="1:8" ht="13.5" customHeight="1">
      <c r="A4" s="19"/>
      <c r="B4" s="2"/>
      <c r="D4" s="1"/>
      <c r="H4" s="18" t="s">
        <v>40</v>
      </c>
    </row>
    <row r="5" spans="1:8" ht="14.25" customHeight="1">
      <c r="A5" s="19"/>
      <c r="B5" s="2"/>
      <c r="D5" s="1"/>
      <c r="H5" s="18" t="s">
        <v>0</v>
      </c>
    </row>
    <row r="6" spans="1:8" ht="13.5" customHeight="1">
      <c r="A6" s="19"/>
      <c r="B6" s="2"/>
      <c r="D6" s="1"/>
      <c r="H6" s="18" t="s">
        <v>12</v>
      </c>
    </row>
    <row r="7" spans="1:5" ht="13.5" customHeight="1">
      <c r="A7" s="19"/>
      <c r="B7" s="2"/>
      <c r="C7" s="16"/>
      <c r="D7" s="1"/>
      <c r="E7" s="1"/>
    </row>
    <row r="8" spans="1:10" ht="32.25" customHeight="1">
      <c r="A8" s="123" t="s">
        <v>51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5" ht="9.75" customHeight="1" thickBot="1">
      <c r="A9" s="20"/>
      <c r="B9" s="5"/>
      <c r="C9" s="5"/>
      <c r="D9" s="5"/>
      <c r="E9" s="5"/>
    </row>
    <row r="10" spans="1:11" ht="28.5" customHeight="1" thickBot="1">
      <c r="A10" s="58" t="s">
        <v>1</v>
      </c>
      <c r="B10" s="59" t="s">
        <v>2</v>
      </c>
      <c r="C10" s="60" t="s">
        <v>3</v>
      </c>
      <c r="D10" s="60" t="s">
        <v>8</v>
      </c>
      <c r="E10" s="60" t="s">
        <v>14</v>
      </c>
      <c r="F10" s="60" t="s">
        <v>3</v>
      </c>
      <c r="G10" s="60" t="s">
        <v>8</v>
      </c>
      <c r="H10" s="60" t="s">
        <v>16</v>
      </c>
      <c r="I10" s="45" t="s">
        <v>19</v>
      </c>
      <c r="J10" s="27" t="s">
        <v>17</v>
      </c>
      <c r="K10" s="24" t="s">
        <v>18</v>
      </c>
    </row>
    <row r="11" spans="1:11" ht="31.5" customHeight="1" thickBot="1">
      <c r="A11" s="110">
        <v>1</v>
      </c>
      <c r="B11" s="61" t="s">
        <v>41</v>
      </c>
      <c r="C11" s="60"/>
      <c r="D11" s="60"/>
      <c r="E11" s="60"/>
      <c r="F11" s="60"/>
      <c r="G11" s="60"/>
      <c r="H11" s="62">
        <f>H12</f>
        <v>2000</v>
      </c>
      <c r="I11" s="46"/>
      <c r="J11" s="27"/>
      <c r="K11" s="24"/>
    </row>
    <row r="12" spans="1:11" ht="21" customHeight="1" thickBot="1">
      <c r="A12" s="110">
        <v>2</v>
      </c>
      <c r="B12" s="58" t="s">
        <v>33</v>
      </c>
      <c r="C12" s="60"/>
      <c r="D12" s="60"/>
      <c r="E12" s="60"/>
      <c r="F12" s="60"/>
      <c r="G12" s="60"/>
      <c r="H12" s="62">
        <f>H13</f>
        <v>2000</v>
      </c>
      <c r="I12" s="46"/>
      <c r="J12" s="27"/>
      <c r="K12" s="24"/>
    </row>
    <row r="13" spans="1:11" ht="27.75" customHeight="1" thickBot="1">
      <c r="A13" s="110">
        <v>3</v>
      </c>
      <c r="B13" s="63" t="s">
        <v>26</v>
      </c>
      <c r="C13" s="60"/>
      <c r="D13" s="60"/>
      <c r="E13" s="60"/>
      <c r="F13" s="60"/>
      <c r="G13" s="60"/>
      <c r="H13" s="64">
        <v>2000</v>
      </c>
      <c r="I13" s="46"/>
      <c r="J13" s="27"/>
      <c r="K13" s="24"/>
    </row>
    <row r="14" spans="1:11" ht="30.75" thickBot="1">
      <c r="A14" s="111">
        <v>4</v>
      </c>
      <c r="B14" s="61" t="s">
        <v>20</v>
      </c>
      <c r="C14" s="65"/>
      <c r="D14" s="65"/>
      <c r="E14" s="65"/>
      <c r="F14" s="65"/>
      <c r="G14" s="65"/>
      <c r="H14" s="62">
        <f>H15</f>
        <v>600</v>
      </c>
      <c r="I14" s="47">
        <f>I16</f>
        <v>315.70631</v>
      </c>
      <c r="J14" s="29">
        <f>J16</f>
        <v>315.70631</v>
      </c>
      <c r="K14" s="33">
        <f>K16</f>
        <v>284.29369</v>
      </c>
    </row>
    <row r="15" spans="1:11" ht="16.5" thickBot="1">
      <c r="A15" s="111"/>
      <c r="B15" s="58" t="s">
        <v>42</v>
      </c>
      <c r="C15" s="65"/>
      <c r="D15" s="65"/>
      <c r="E15" s="65"/>
      <c r="F15" s="65"/>
      <c r="G15" s="65"/>
      <c r="H15" s="70">
        <f>H16</f>
        <v>600</v>
      </c>
      <c r="I15" s="47"/>
      <c r="J15" s="29"/>
      <c r="K15" s="115"/>
    </row>
    <row r="16" spans="1:11" ht="24" customHeight="1" thickBot="1">
      <c r="A16" s="66">
        <v>5</v>
      </c>
      <c r="B16" s="63" t="s">
        <v>38</v>
      </c>
      <c r="C16" s="60"/>
      <c r="D16" s="60"/>
      <c r="E16" s="60"/>
      <c r="F16" s="60"/>
      <c r="G16" s="60"/>
      <c r="H16" s="64">
        <v>600</v>
      </c>
      <c r="I16" s="48">
        <v>315.70631</v>
      </c>
      <c r="J16" s="28">
        <v>315.70631</v>
      </c>
      <c r="K16" s="34">
        <f>H16-J16</f>
        <v>284.29369</v>
      </c>
    </row>
    <row r="17" spans="1:11" ht="22.5" customHeight="1" thickBot="1">
      <c r="A17" s="67">
        <v>6</v>
      </c>
      <c r="B17" s="61" t="s">
        <v>4</v>
      </c>
      <c r="C17" s="68" t="e">
        <f>SUM(C21,#REF!,#REF!)</f>
        <v>#REF!</v>
      </c>
      <c r="D17" s="68" t="e">
        <f>SUM(D21,#REF!,#REF!)</f>
        <v>#REF!</v>
      </c>
      <c r="E17" s="68"/>
      <c r="F17" s="68" t="e">
        <f>SUM(F21,#REF!,#REF!)</f>
        <v>#REF!</v>
      </c>
      <c r="G17" s="68" t="e">
        <f>SUM(G21,#REF!,#REF!,#REF!)</f>
        <v>#REF!</v>
      </c>
      <c r="H17" s="62">
        <f>H18+H21+H32+H27+H29</f>
        <v>53042.642</v>
      </c>
      <c r="I17" s="49" t="e">
        <f>I21</f>
        <v>#REF!</v>
      </c>
      <c r="J17" s="26" t="e">
        <f>J21</f>
        <v>#REF!</v>
      </c>
      <c r="K17" s="33" t="e">
        <f>K21</f>
        <v>#REF!</v>
      </c>
    </row>
    <row r="18" spans="1:11" ht="24.75" customHeight="1" thickBot="1">
      <c r="A18" s="67">
        <v>7</v>
      </c>
      <c r="B18" s="58" t="s">
        <v>24</v>
      </c>
      <c r="C18" s="68" t="e">
        <f>SUM(#REF!)</f>
        <v>#REF!</v>
      </c>
      <c r="D18" s="68">
        <f>SUM(D20:D20)</f>
        <v>150.14591</v>
      </c>
      <c r="E18" s="124" t="s">
        <v>15</v>
      </c>
      <c r="F18" s="68">
        <f>SUM(F20:F20)</f>
        <v>150.14591</v>
      </c>
      <c r="G18" s="68">
        <f>SUM(G20:G20)</f>
        <v>0</v>
      </c>
      <c r="H18" s="70">
        <f>SUM(H19:H20)</f>
        <v>23830</v>
      </c>
      <c r="I18" s="50"/>
      <c r="J18" s="41"/>
      <c r="K18" s="42"/>
    </row>
    <row r="19" spans="1:11" ht="21.75" customHeight="1" thickBot="1">
      <c r="A19" s="67">
        <v>8</v>
      </c>
      <c r="B19" s="71" t="s">
        <v>28</v>
      </c>
      <c r="C19" s="68"/>
      <c r="D19" s="68"/>
      <c r="E19" s="124"/>
      <c r="F19" s="68"/>
      <c r="G19" s="68"/>
      <c r="H19" s="64">
        <v>1800</v>
      </c>
      <c r="I19" s="50"/>
      <c r="J19" s="41"/>
      <c r="K19" s="42"/>
    </row>
    <row r="20" spans="1:11" ht="20.25" customHeight="1" thickBot="1">
      <c r="A20" s="67">
        <v>9</v>
      </c>
      <c r="B20" s="72" t="s">
        <v>27</v>
      </c>
      <c r="C20" s="73"/>
      <c r="D20" s="74">
        <v>150.14591</v>
      </c>
      <c r="E20" s="124"/>
      <c r="F20" s="75">
        <f>C20+D20</f>
        <v>150.14591</v>
      </c>
      <c r="G20" s="76"/>
      <c r="H20" s="77">
        <v>22030</v>
      </c>
      <c r="I20" s="50"/>
      <c r="J20" s="41"/>
      <c r="K20" s="42"/>
    </row>
    <row r="21" spans="1:11" ht="21" customHeight="1">
      <c r="A21" s="66">
        <v>10</v>
      </c>
      <c r="B21" s="59" t="s">
        <v>23</v>
      </c>
      <c r="C21" s="68" t="e">
        <f>SUM(#REF!)</f>
        <v>#REF!</v>
      </c>
      <c r="D21" s="68" t="e">
        <f>SUM(#REF!)</f>
        <v>#REF!</v>
      </c>
      <c r="E21" s="69" t="s">
        <v>15</v>
      </c>
      <c r="F21" s="68" t="e">
        <f>SUM(#REF!)</f>
        <v>#REF!</v>
      </c>
      <c r="G21" s="68" t="e">
        <f>SUM(#REF!)</f>
        <v>#REF!</v>
      </c>
      <c r="H21" s="70">
        <f>SUM(H22:H26)</f>
        <v>22312.642</v>
      </c>
      <c r="I21" s="51" t="e">
        <f>SUM(#REF!)</f>
        <v>#REF!</v>
      </c>
      <c r="J21" s="25" t="e">
        <f>SUM(#REF!)</f>
        <v>#REF!</v>
      </c>
      <c r="K21" s="35" t="e">
        <f>SUM(#REF!)</f>
        <v>#REF!</v>
      </c>
    </row>
    <row r="22" spans="1:11" ht="20.25" customHeight="1">
      <c r="A22" s="66">
        <v>11</v>
      </c>
      <c r="B22" s="113" t="s">
        <v>30</v>
      </c>
      <c r="C22" s="73"/>
      <c r="D22" s="74"/>
      <c r="E22" s="69"/>
      <c r="F22" s="75"/>
      <c r="G22" s="76"/>
      <c r="H22" s="77">
        <v>17100</v>
      </c>
      <c r="I22" s="52"/>
      <c r="J22" s="22"/>
      <c r="K22" s="43"/>
    </row>
    <row r="23" spans="1:11" ht="24" customHeight="1">
      <c r="A23" s="66">
        <v>12</v>
      </c>
      <c r="B23" s="112" t="s">
        <v>29</v>
      </c>
      <c r="C23" s="73"/>
      <c r="D23" s="74"/>
      <c r="E23" s="69"/>
      <c r="F23" s="75"/>
      <c r="G23" s="76"/>
      <c r="H23" s="77">
        <v>500</v>
      </c>
      <c r="I23" s="52"/>
      <c r="J23" s="22"/>
      <c r="K23" s="43"/>
    </row>
    <row r="24" spans="1:11" ht="18.75" customHeight="1">
      <c r="A24" s="66">
        <v>13</v>
      </c>
      <c r="B24" s="112" t="s">
        <v>46</v>
      </c>
      <c r="C24" s="73"/>
      <c r="D24" s="74"/>
      <c r="E24" s="69"/>
      <c r="F24" s="75"/>
      <c r="G24" s="76"/>
      <c r="H24" s="77">
        <v>312.162</v>
      </c>
      <c r="I24" s="52"/>
      <c r="J24" s="22"/>
      <c r="K24" s="43"/>
    </row>
    <row r="25" spans="1:11" ht="18" customHeight="1">
      <c r="A25" s="66">
        <v>14</v>
      </c>
      <c r="B25" s="112" t="s">
        <v>47</v>
      </c>
      <c r="C25" s="73"/>
      <c r="D25" s="74"/>
      <c r="E25" s="69"/>
      <c r="F25" s="75"/>
      <c r="G25" s="76"/>
      <c r="H25" s="77">
        <v>458.68</v>
      </c>
      <c r="I25" s="52"/>
      <c r="J25" s="22"/>
      <c r="K25" s="43"/>
    </row>
    <row r="26" spans="1:11" ht="28.5" customHeight="1">
      <c r="A26" s="66">
        <v>15</v>
      </c>
      <c r="B26" s="112" t="s">
        <v>49</v>
      </c>
      <c r="C26" s="73"/>
      <c r="D26" s="74"/>
      <c r="E26" s="69"/>
      <c r="F26" s="75"/>
      <c r="G26" s="76"/>
      <c r="H26" s="77">
        <v>3941.8</v>
      </c>
      <c r="I26" s="52"/>
      <c r="J26" s="22"/>
      <c r="K26" s="43"/>
    </row>
    <row r="27" spans="1:11" ht="19.5" customHeight="1">
      <c r="A27" s="66">
        <v>16</v>
      </c>
      <c r="B27" s="58" t="s">
        <v>34</v>
      </c>
      <c r="C27" s="73"/>
      <c r="D27" s="79"/>
      <c r="E27" s="80"/>
      <c r="F27" s="81"/>
      <c r="G27" s="82"/>
      <c r="H27" s="116">
        <f>H28</f>
        <v>200</v>
      </c>
      <c r="I27" s="52"/>
      <c r="J27" s="22"/>
      <c r="K27" s="43"/>
    </row>
    <row r="28" spans="1:11" ht="23.25" customHeight="1">
      <c r="A28" s="66">
        <v>17</v>
      </c>
      <c r="B28" s="71" t="s">
        <v>35</v>
      </c>
      <c r="C28" s="73"/>
      <c r="D28" s="74"/>
      <c r="E28" s="69"/>
      <c r="F28" s="75"/>
      <c r="G28" s="76"/>
      <c r="H28" s="77">
        <v>200</v>
      </c>
      <c r="I28" s="52"/>
      <c r="J28" s="22"/>
      <c r="K28" s="43"/>
    </row>
    <row r="29" spans="1:11" ht="22.5" customHeight="1">
      <c r="A29" s="66">
        <v>18</v>
      </c>
      <c r="B29" s="58" t="s">
        <v>39</v>
      </c>
      <c r="C29" s="73"/>
      <c r="D29" s="79"/>
      <c r="E29" s="80"/>
      <c r="F29" s="81"/>
      <c r="G29" s="82"/>
      <c r="H29" s="116">
        <f>H30+H31</f>
        <v>5200</v>
      </c>
      <c r="I29" s="52"/>
      <c r="J29" s="22"/>
      <c r="K29" s="43"/>
    </row>
    <row r="30" spans="1:11" ht="28.5" customHeight="1">
      <c r="A30" s="66">
        <v>19</v>
      </c>
      <c r="B30" s="71" t="s">
        <v>37</v>
      </c>
      <c r="C30" s="73"/>
      <c r="D30" s="74"/>
      <c r="E30" s="69"/>
      <c r="F30" s="75"/>
      <c r="G30" s="76"/>
      <c r="H30" s="77">
        <v>5000</v>
      </c>
      <c r="I30" s="52"/>
      <c r="J30" s="22"/>
      <c r="K30" s="43"/>
    </row>
    <row r="31" spans="1:11" ht="28.5" customHeight="1">
      <c r="A31" s="66">
        <v>20</v>
      </c>
      <c r="B31" s="71" t="s">
        <v>48</v>
      </c>
      <c r="C31" s="73"/>
      <c r="D31" s="74"/>
      <c r="E31" s="69"/>
      <c r="F31" s="75"/>
      <c r="G31" s="76"/>
      <c r="H31" s="77">
        <v>200</v>
      </c>
      <c r="I31" s="52"/>
      <c r="J31" s="22"/>
      <c r="K31" s="43"/>
    </row>
    <row r="32" spans="1:11" ht="25.5" customHeight="1">
      <c r="A32" s="66">
        <v>21</v>
      </c>
      <c r="B32" s="58" t="s">
        <v>31</v>
      </c>
      <c r="C32" s="73"/>
      <c r="D32" s="79"/>
      <c r="E32" s="80"/>
      <c r="F32" s="81"/>
      <c r="G32" s="82"/>
      <c r="H32" s="83">
        <f>H33</f>
        <v>1500</v>
      </c>
      <c r="I32" s="52"/>
      <c r="J32" s="22"/>
      <c r="K32" s="43"/>
    </row>
    <row r="33" spans="1:11" ht="27" customHeight="1" thickBot="1">
      <c r="A33" s="66">
        <v>22</v>
      </c>
      <c r="B33" s="71" t="s">
        <v>32</v>
      </c>
      <c r="C33" s="73"/>
      <c r="D33" s="74"/>
      <c r="E33" s="69"/>
      <c r="F33" s="75"/>
      <c r="G33" s="76"/>
      <c r="H33" s="77">
        <v>1500</v>
      </c>
      <c r="I33" s="52"/>
      <c r="J33" s="22"/>
      <c r="K33" s="43"/>
    </row>
    <row r="34" spans="1:11" ht="15.75" customHeight="1" thickBot="1">
      <c r="A34" s="67">
        <v>23</v>
      </c>
      <c r="B34" s="61" t="s">
        <v>5</v>
      </c>
      <c r="C34" s="84" t="e">
        <f>SUM(C39)</f>
        <v>#REF!</v>
      </c>
      <c r="D34" s="84" t="e">
        <f>SUM(D39)+#REF!+D35</f>
        <v>#REF!</v>
      </c>
      <c r="E34" s="84"/>
      <c r="F34" s="84" t="e">
        <f>SUM(F39)+#REF!+F35</f>
        <v>#REF!</v>
      </c>
      <c r="G34" s="84" t="e">
        <f>SUM(G39)+#REF!+G35</f>
        <v>#REF!</v>
      </c>
      <c r="H34" s="85">
        <f>H35</f>
        <v>5000</v>
      </c>
      <c r="I34" s="30" t="e">
        <f>I35+#REF!</f>
        <v>#REF!</v>
      </c>
      <c r="J34" s="31" t="e">
        <f>J35+#REF!</f>
        <v>#REF!</v>
      </c>
      <c r="K34" s="31" t="e">
        <f>K35+#REF!</f>
        <v>#REF!</v>
      </c>
    </row>
    <row r="35" spans="1:11" ht="15.75" customHeight="1">
      <c r="A35" s="66">
        <v>24</v>
      </c>
      <c r="B35" s="58" t="s">
        <v>22</v>
      </c>
      <c r="C35" s="86" t="e">
        <f>SUM(#REF!)</f>
        <v>#REF!</v>
      </c>
      <c r="D35" s="86" t="e">
        <f>SUM(#REF!)+D37</f>
        <v>#REF!</v>
      </c>
      <c r="E35" s="87"/>
      <c r="F35" s="86" t="e">
        <f>SUM(#REF!)+F37</f>
        <v>#REF!</v>
      </c>
      <c r="G35" s="86" t="e">
        <f>SUM(#REF!)+G37</f>
        <v>#REF!</v>
      </c>
      <c r="H35" s="117">
        <f>SUM(H36:H37)</f>
        <v>5000</v>
      </c>
      <c r="I35" s="53">
        <f>SUM(I36:I37)</f>
        <v>302.78682000000003</v>
      </c>
      <c r="J35" s="7">
        <f>SUM(J36:J37)</f>
        <v>302.78682000000003</v>
      </c>
      <c r="K35" s="36">
        <f>K37</f>
        <v>1870.03008</v>
      </c>
    </row>
    <row r="36" spans="1:11" ht="15.75" customHeight="1">
      <c r="A36" s="66">
        <v>25</v>
      </c>
      <c r="B36" s="88" t="s">
        <v>21</v>
      </c>
      <c r="C36" s="86"/>
      <c r="D36" s="86"/>
      <c r="E36" s="87"/>
      <c r="F36" s="86"/>
      <c r="G36" s="86"/>
      <c r="H36" s="114">
        <v>3000</v>
      </c>
      <c r="I36" s="54">
        <v>172.8169</v>
      </c>
      <c r="J36" s="12">
        <v>172.8169</v>
      </c>
      <c r="K36" s="34">
        <f>H36-J36</f>
        <v>2827.1831</v>
      </c>
    </row>
    <row r="37" spans="1:11" ht="15.75" customHeight="1">
      <c r="A37" s="66">
        <v>26</v>
      </c>
      <c r="B37" s="88" t="s">
        <v>11</v>
      </c>
      <c r="C37" s="90"/>
      <c r="D37" s="91">
        <v>4500</v>
      </c>
      <c r="E37" s="92" t="s">
        <v>15</v>
      </c>
      <c r="F37" s="75">
        <f>C37+D37</f>
        <v>4500</v>
      </c>
      <c r="G37" s="76"/>
      <c r="H37" s="77">
        <v>2000</v>
      </c>
      <c r="I37" s="55">
        <v>129.96992</v>
      </c>
      <c r="J37" s="11">
        <v>129.96992</v>
      </c>
      <c r="K37" s="34">
        <f>H37-J37</f>
        <v>1870.03008</v>
      </c>
    </row>
    <row r="38" spans="1:11" ht="20.25" customHeight="1">
      <c r="A38" s="66">
        <v>27</v>
      </c>
      <c r="B38" s="61" t="s">
        <v>43</v>
      </c>
      <c r="C38" s="84">
        <f>SUM(C44)</f>
        <v>0</v>
      </c>
      <c r="D38" s="84" t="e">
        <f>SUM(D44)+#REF!+D39</f>
        <v>#REF!</v>
      </c>
      <c r="E38" s="84"/>
      <c r="F38" s="84" t="e">
        <f>SUM(F44)+#REF!+F39</f>
        <v>#REF!</v>
      </c>
      <c r="G38" s="84" t="e">
        <f>SUM(G44)+#REF!+G39</f>
        <v>#REF!</v>
      </c>
      <c r="H38" s="85">
        <f>H39</f>
        <v>4300</v>
      </c>
      <c r="I38" s="119"/>
      <c r="J38" s="120"/>
      <c r="K38" s="121"/>
    </row>
    <row r="39" spans="1:11" ht="14.25">
      <c r="A39" s="93">
        <v>28</v>
      </c>
      <c r="B39" s="58" t="s">
        <v>44</v>
      </c>
      <c r="C39" s="86" t="e">
        <f>SUM(#REF!)</f>
        <v>#REF!</v>
      </c>
      <c r="D39" s="86" t="e">
        <f>SUM(#REF!)+D42</f>
        <v>#REF!</v>
      </c>
      <c r="E39" s="87"/>
      <c r="F39" s="86" t="e">
        <f>SUM(#REF!)+F42</f>
        <v>#REF!</v>
      </c>
      <c r="G39" s="86" t="e">
        <f>SUM(#REF!)+G42</f>
        <v>#REF!</v>
      </c>
      <c r="H39" s="117">
        <f>H40+H41</f>
        <v>4300</v>
      </c>
      <c r="I39" s="53">
        <f>SUM(I40)</f>
        <v>4000</v>
      </c>
      <c r="J39" s="7">
        <f>SUM(J40)</f>
        <v>8000</v>
      </c>
      <c r="K39" s="36">
        <f>SUM(K40)</f>
        <v>12000</v>
      </c>
    </row>
    <row r="40" spans="1:11" ht="25.5">
      <c r="A40" s="93">
        <v>29</v>
      </c>
      <c r="B40" s="122" t="s">
        <v>45</v>
      </c>
      <c r="C40" s="94">
        <v>1200</v>
      </c>
      <c r="D40" s="95">
        <v>-1200</v>
      </c>
      <c r="E40" s="96"/>
      <c r="F40" s="75">
        <f>C40+D40</f>
        <v>0</v>
      </c>
      <c r="G40" s="76"/>
      <c r="H40" s="77">
        <v>4000</v>
      </c>
      <c r="I40" s="55">
        <f>G40+H40</f>
        <v>4000</v>
      </c>
      <c r="J40" s="11">
        <f>H40+I40</f>
        <v>8000</v>
      </c>
      <c r="K40" s="34">
        <f>I40+J40</f>
        <v>12000</v>
      </c>
    </row>
    <row r="41" spans="1:11" ht="26.25" thickBot="1">
      <c r="A41" s="93"/>
      <c r="B41" s="122" t="s">
        <v>50</v>
      </c>
      <c r="C41" s="94"/>
      <c r="D41" s="95"/>
      <c r="E41" s="96"/>
      <c r="F41" s="75"/>
      <c r="G41" s="76"/>
      <c r="H41" s="77">
        <v>300</v>
      </c>
      <c r="I41" s="52"/>
      <c r="J41" s="22"/>
      <c r="K41" s="43"/>
    </row>
    <row r="42" spans="1:11" ht="15.75" customHeight="1" thickBot="1">
      <c r="A42" s="97">
        <v>30</v>
      </c>
      <c r="B42" s="98" t="s">
        <v>6</v>
      </c>
      <c r="C42" s="99" t="e">
        <f>SUM(C45)</f>
        <v>#REF!</v>
      </c>
      <c r="D42" s="99">
        <f>SUM(D45)+D43</f>
        <v>0</v>
      </c>
      <c r="E42" s="99"/>
      <c r="F42" s="99">
        <f>SUM(F45)+F43</f>
        <v>0</v>
      </c>
      <c r="G42" s="99">
        <f>SUM(G45)+G43</f>
        <v>0</v>
      </c>
      <c r="H42" s="100">
        <f>H43+H45</f>
        <v>500</v>
      </c>
      <c r="I42" s="56">
        <f>I43+I45</f>
        <v>459.9981</v>
      </c>
      <c r="J42" s="32">
        <f>J43+J45</f>
        <v>459.9981</v>
      </c>
      <c r="K42" s="37">
        <f>K43+K45</f>
        <v>40.00189999999998</v>
      </c>
    </row>
    <row r="43" spans="1:11" ht="15.75" customHeight="1" hidden="1">
      <c r="A43" s="93"/>
      <c r="B43" s="13"/>
      <c r="C43" s="87"/>
      <c r="D43" s="87"/>
      <c r="E43" s="87"/>
      <c r="F43" s="87"/>
      <c r="G43" s="87"/>
      <c r="H43" s="101"/>
      <c r="I43" s="15"/>
      <c r="J43" s="15"/>
      <c r="K43" s="38"/>
    </row>
    <row r="44" spans="1:11" ht="27.75" customHeight="1" hidden="1">
      <c r="A44" s="93"/>
      <c r="B44" s="14"/>
      <c r="C44" s="94"/>
      <c r="D44" s="94"/>
      <c r="E44" s="92"/>
      <c r="F44" s="94"/>
      <c r="G44" s="76"/>
      <c r="H44" s="89"/>
      <c r="I44" s="3"/>
      <c r="J44" s="9"/>
      <c r="K44" s="34"/>
    </row>
    <row r="45" spans="1:11" ht="20.25" customHeight="1">
      <c r="A45" s="93">
        <v>31</v>
      </c>
      <c r="B45" s="58" t="s">
        <v>36</v>
      </c>
      <c r="C45" s="87" t="e">
        <f>SUM(#REF!)</f>
        <v>#REF!</v>
      </c>
      <c r="D45" s="87">
        <f>SUM(D47:D48)</f>
        <v>0</v>
      </c>
      <c r="E45" s="87"/>
      <c r="F45" s="87">
        <f>SUM(F47:F48)</f>
        <v>0</v>
      </c>
      <c r="G45" s="87">
        <f>SUM(G47:G48)</f>
        <v>0</v>
      </c>
      <c r="H45" s="118">
        <f>SUM(H46:H46)</f>
        <v>500</v>
      </c>
      <c r="I45" s="57">
        <f>SUM(I46:I46)</f>
        <v>459.9981</v>
      </c>
      <c r="J45" s="17">
        <f>SUM(J46:J46)</f>
        <v>459.9981</v>
      </c>
      <c r="K45" s="39">
        <f>SUM(K46:K46)</f>
        <v>40.00189999999998</v>
      </c>
    </row>
    <row r="46" spans="1:11" ht="24" customHeight="1" thickBot="1">
      <c r="A46" s="93">
        <v>32</v>
      </c>
      <c r="B46" s="102" t="s">
        <v>25</v>
      </c>
      <c r="C46" s="87"/>
      <c r="D46" s="87"/>
      <c r="E46" s="87"/>
      <c r="F46" s="87"/>
      <c r="G46" s="87"/>
      <c r="H46" s="114">
        <v>500</v>
      </c>
      <c r="I46" s="54">
        <v>459.9981</v>
      </c>
      <c r="J46" s="12">
        <v>459.9981</v>
      </c>
      <c r="K46" s="34">
        <f>H46-J46</f>
        <v>40.00189999999998</v>
      </c>
    </row>
    <row r="47" spans="1:11" ht="27.75" customHeight="1" hidden="1" thickBot="1">
      <c r="A47" s="93">
        <v>57</v>
      </c>
      <c r="B47" s="88" t="s">
        <v>9</v>
      </c>
      <c r="C47" s="94"/>
      <c r="D47" s="103"/>
      <c r="E47" s="104"/>
      <c r="F47" s="75">
        <f>C47+D47</f>
        <v>0</v>
      </c>
      <c r="G47" s="76"/>
      <c r="H47" s="78">
        <f>F47+G47</f>
        <v>0</v>
      </c>
      <c r="I47" s="55">
        <f aca="true" t="shared" si="0" ref="I47:K48">G47+H47</f>
        <v>0</v>
      </c>
      <c r="J47" s="11">
        <f t="shared" si="0"/>
        <v>0</v>
      </c>
      <c r="K47" s="34">
        <f t="shared" si="0"/>
        <v>0</v>
      </c>
    </row>
    <row r="48" spans="1:11" ht="27.75" customHeight="1" hidden="1" thickBot="1">
      <c r="A48" s="93">
        <v>58</v>
      </c>
      <c r="B48" s="88" t="s">
        <v>10</v>
      </c>
      <c r="C48" s="91"/>
      <c r="D48" s="103"/>
      <c r="E48" s="104"/>
      <c r="F48" s="75">
        <f>C48+D48</f>
        <v>0</v>
      </c>
      <c r="G48" s="76"/>
      <c r="H48" s="78">
        <f>F48+G48</f>
        <v>0</v>
      </c>
      <c r="I48" s="55">
        <f t="shared" si="0"/>
        <v>0</v>
      </c>
      <c r="J48" s="11">
        <f t="shared" si="0"/>
        <v>0</v>
      </c>
      <c r="K48" s="34">
        <f t="shared" si="0"/>
        <v>0</v>
      </c>
    </row>
    <row r="49" spans="1:11" ht="15.75" customHeight="1" thickBot="1">
      <c r="A49" s="105">
        <v>33</v>
      </c>
      <c r="B49" s="106" t="s">
        <v>7</v>
      </c>
      <c r="C49" s="107" t="e">
        <f>SUM(C17,C34,#REF!,C42)</f>
        <v>#REF!</v>
      </c>
      <c r="D49" s="107" t="e">
        <f>SUM(D17,D34,#REF!,D42)</f>
        <v>#REF!</v>
      </c>
      <c r="E49" s="108"/>
      <c r="F49" s="107" t="e">
        <f>SUM(F17,F34,#REF!,F42)</f>
        <v>#REF!</v>
      </c>
      <c r="G49" s="107" t="e">
        <f>SUM(G17,G34,#REF!,G42)</f>
        <v>#REF!</v>
      </c>
      <c r="H49" s="109">
        <f>H11+H14+H17+H34+H42+H38</f>
        <v>65442.642</v>
      </c>
      <c r="I49" s="4" t="e">
        <f>SUM(I17,I34,I14,I42)</f>
        <v>#REF!</v>
      </c>
      <c r="J49" s="6" t="e">
        <f>SUM(J17,J34,J14,J42)</f>
        <v>#REF!</v>
      </c>
      <c r="K49" s="40" t="e">
        <f>SUM(K17,K34,K14,K42)</f>
        <v>#REF!</v>
      </c>
    </row>
    <row r="50" spans="5:8" ht="12.75">
      <c r="E50" s="23"/>
      <c r="H50" s="44"/>
    </row>
    <row r="51" spans="5:8" ht="12.75">
      <c r="E51" s="23"/>
      <c r="H51" s="44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</sheetData>
  <mergeCells count="2">
    <mergeCell ref="A8:J8"/>
    <mergeCell ref="E18:E20"/>
  </mergeCells>
  <printOptions/>
  <pageMargins left="0.984251968503937" right="0" top="0.5905511811023623" bottom="0.3937007874015748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2007-09-27T08:03:06Z</cp:lastPrinted>
  <dcterms:created xsi:type="dcterms:W3CDTF">1996-10-08T23:32:33Z</dcterms:created>
  <dcterms:modified xsi:type="dcterms:W3CDTF">2007-10-08T02:24:07Z</dcterms:modified>
  <cp:category/>
  <cp:version/>
  <cp:contentType/>
  <cp:contentStatus/>
</cp:coreProperties>
</file>