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200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<sst xmlns="http://schemas.openxmlformats.org/spreadsheetml/2006/main" count="1337" uniqueCount="261">
  <si>
    <t>Приложение № 2</t>
  </si>
  <si>
    <t>к решению Совета депутатов</t>
  </si>
  <si>
    <t>Приложение № 3</t>
  </si>
  <si>
    <t>Справочно</t>
  </si>
  <si>
    <t xml:space="preserve">к решению городского Совета </t>
  </si>
  <si>
    <t>от 12.12.2006 № 22-134Р</t>
  </si>
  <si>
    <t>ПЛАН  ДОХОДОВ</t>
  </si>
  <si>
    <t>бюджета ЗАТО Железногорск</t>
  </si>
  <si>
    <t>на 2007 год</t>
  </si>
  <si>
    <t>№  строки</t>
  </si>
  <si>
    <t>Код бюджетной классификации</t>
  </si>
  <si>
    <t>План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</si>
  <si>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</si>
  <si>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</si>
  <si>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</si>
  <si>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</si>
  <si>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</si>
  <si>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</si>
  <si>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</si>
  <si>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</si>
  <si>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групп, подгрупп, статей, подстатей,</t>
  </si>
  <si>
    <t xml:space="preserve">элементов, программ (подпрограмм), кодов </t>
  </si>
  <si>
    <t>Изменения</t>
  </si>
  <si>
    <t>Уточненный</t>
  </si>
  <si>
    <t>экономической классификации доходов</t>
  </si>
  <si>
    <t>(+, - )</t>
  </si>
  <si>
    <t>план</t>
  </si>
  <si>
    <t>на 2004 год</t>
  </si>
  <si>
    <t>000</t>
  </si>
  <si>
    <t>1</t>
  </si>
  <si>
    <t>00</t>
  </si>
  <si>
    <t>0000</t>
  </si>
  <si>
    <t>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</si>
  <si>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</si>
  <si>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</si>
  <si>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</si>
  <si>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</si>
  <si>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</si>
  <si>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</si>
  <si>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</si>
  <si>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</si>
  <si>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 лиц</t>
  </si>
  <si>
    <t>010</t>
  </si>
  <si>
    <t>Налог на доходы физических лиц с доходов, полученных в виде дивидендов от долевого участия в деятельности организаций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</si>
  <si>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</si>
  <si>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</si>
  <si>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</si>
  <si>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</si>
  <si>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</si>
  <si>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</si>
  <si>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030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</si>
  <si>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</si>
  <si>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040</t>
  </si>
  <si>
    <t>Налог на доходы физических лиц с доходов, полученных в виде выигрышей и призов в проводимых конкурсах, играх и других мероприятиях</t>
  </si>
  <si>
    <t>05</t>
  </si>
  <si>
    <t>НАЛОГИ  НА  СОВОКУПНЫЙ  ДОХОД</t>
  </si>
  <si>
    <t>Единый налог на вмененный доход  для отдельных видов деятельности</t>
  </si>
  <si>
    <t>03</t>
  </si>
  <si>
    <t>Единый сельскохозяйственный налог</t>
  </si>
  <si>
    <t>06</t>
  </si>
  <si>
    <t>НАЛОГИ  НА  ИМУЩЕСТВО</t>
  </si>
  <si>
    <t>04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</si>
  <si>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</si>
  <si>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Земельный налог</t>
  </si>
  <si>
    <t>Земельный налог, взимаемый по ставкам, установленным в сооттветствии с п.п.1 п.1 ст.394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</si>
  <si>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сооттветствии с п.п.2 п.1 ст.394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</si>
  <si>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</si>
  <si>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 ПОШЛИНА, СБОРЫ</t>
  </si>
  <si>
    <t>Государственная пошлина по делам, рассматриваемым в судах общей юрисдикции, мировыми судьями</t>
  </si>
  <si>
    <t>188</t>
  </si>
  <si>
    <t>07</t>
  </si>
  <si>
    <t>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</si>
  <si>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</si>
  <si>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009</t>
  </si>
  <si>
    <t>150</t>
  </si>
  <si>
    <t>Государственная пошлина за выдачу разрешения на установку рекламной конструкции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</si>
  <si>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</si>
  <si>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</si>
  <si>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в местные бюджеты, мобилизуемый на территориях городских округов</t>
  </si>
  <si>
    <t>Налог на имущество предприятий</t>
  </si>
  <si>
    <t>Налог на пользователей автомобильных дорог</t>
  </si>
  <si>
    <t>050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</si>
  <si>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</si>
  <si>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Cбор на нужды образовательных учреждений, взимаемый с юридических лиц 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</si>
  <si>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</si>
  <si>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</si>
  <si>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</si>
  <si>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11</t>
  </si>
  <si>
    <t>ДОХОДЫ  ОТ  ИСПОЛЬЗОВАНИЯ ИМУЩЕСТВА, НАХОДЯЩЕГОСЯ В ГОСУДАРСТВЕННОЙ И МУНИЦИПАЛЬНОЙ СОБСТВЕННОСТИ</t>
  </si>
  <si>
    <t>162</t>
  </si>
  <si>
    <t>120</t>
  </si>
  <si>
    <t>Дивиденды по акциям и доходы от прочих форм участия в капитале, находящихся в собственности городских округов</t>
  </si>
  <si>
    <t>091</t>
  </si>
  <si>
    <t>0046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</si>
  <si>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</si>
  <si>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государственной и муниципальной собственности</t>
  </si>
  <si>
    <t>011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</si>
  <si>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</si>
  <si>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расположенные в границах городских округов и предназначенных для целей жилищного строительства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</si>
  <si>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</si>
  <si>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</si>
  <si>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</si>
  <si>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</si>
  <si>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</si>
  <si>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</si>
  <si>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</si>
  <si>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</si>
  <si>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</si>
  <si>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</si>
  <si>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</si>
  <si>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0100</t>
  </si>
  <si>
    <t>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</si>
  <si>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(плата за спецпродуцию ГИБДД)</t>
  </si>
  <si>
    <t>076</t>
  </si>
  <si>
    <t>0200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</si>
  <si>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МДОУ)</t>
  </si>
  <si>
    <t>0300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</si>
  <si>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</si>
  <si>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0400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</si>
  <si>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</si>
  <si>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720</t>
  </si>
  <si>
    <t>0500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</si>
  <si>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"ДХШ")</t>
  </si>
  <si>
    <t>722</t>
  </si>
  <si>
    <t>0600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</si>
  <si>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"Детская школа искусств № 2")</t>
  </si>
  <si>
    <t>727</t>
  </si>
  <si>
    <t>0700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</si>
  <si>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"ДШИ им.Мусоргского")</t>
  </si>
  <si>
    <t>14</t>
  </si>
  <si>
    <t>ДОХОДЫ ОТ ПРОДАЖИ МАТЕРИАЛЬНЫХ И НЕМАТЕРИАЛЬНЫХ АКТИВОВ</t>
  </si>
  <si>
    <t>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</si>
  <si>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</si>
  <si>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</t>
  </si>
  <si>
    <t>033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</si>
  <si>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</si>
  <si>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440</t>
  </si>
  <si>
    <t>Доходы от реализации иного имущества, находящегося в собственности городских округов (в части реализации материальных запасов по указанному имуществу)</t>
  </si>
  <si>
    <t>15</t>
  </si>
  <si>
    <t>АДМИНИСТРАТИВНЫЕ  ПЛАТЕЖИ И  СБОРЫ</t>
  </si>
  <si>
    <t>Платежи, взимаемые организациями городских округов за выполнение определенных функций</t>
  </si>
  <si>
    <t>16</t>
  </si>
  <si>
    <t>ШТРАФЫ, САНКЦИИ, ВОЗМЕЩЕНИЕ УЩЕРБА</t>
  </si>
  <si>
    <t>Денежные взыскания (штрафы) за нарушения бюджетного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</si>
  <si>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п.1 и 2 ст.120, статьями 125,126,128,129,129.1,132,133,134,135,135.1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</si>
  <si>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</si>
  <si>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</si>
  <si>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30</t>
  </si>
  <si>
    <t>Денежные взыскания (штрафы) за административные правонарушения в области дорожного движения</t>
  </si>
  <si>
    <t>90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</si>
  <si>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</si>
  <si>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17</t>
  </si>
  <si>
    <t>ПРОЧИЕ НЕНАЛОГОВЫЕ ДОХОДЫ</t>
  </si>
  <si>
    <t>180</t>
  </si>
  <si>
    <t>Прочие неналоговые доходы бюджетов городских округов</t>
  </si>
  <si>
    <t>2</t>
  </si>
  <si>
    <t>БЕЗВОЗМЕЗДНЫЕ ПОСТУПЛЕНИЯ</t>
  </si>
  <si>
    <t>151</t>
  </si>
  <si>
    <t>Дотации от других бюджетов бюджетной системы Российской Федерации</t>
  </si>
  <si>
    <t>001</t>
  </si>
  <si>
    <t>Дотации бюджетам городских округов на выравнивание уровня бюджетной обеспеченности</t>
  </si>
  <si>
    <t>002</t>
  </si>
  <si>
    <t>Дотации на поддержку мер по обеспечению сбалансированности бюджетов закрытых административно - территориальных образований</t>
  </si>
  <si>
    <t>007</t>
  </si>
  <si>
    <t>Дотации бюджетам закрытых административно - территориальных образований</t>
  </si>
  <si>
    <t>999</t>
  </si>
  <si>
    <t>Дотации на финансирование (возмещение) расходов по оборудованию помещений для территориальных избирательных комиссий</t>
  </si>
  <si>
    <t>Дотации на погашение кредиторской задолженности (возмещение расходов) по начислениям на оплату труда и коммунальным услугам</t>
  </si>
  <si>
    <t>Субвенции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</si>
  <si>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</si>
  <si>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003</t>
  </si>
  <si>
    <t>Субвенции бюджетам гордских округов на осуществление полномочий по подготовке и проведению сельскохозяйственной переписи</t>
  </si>
  <si>
    <t>008</t>
  </si>
  <si>
    <t>Субвенции бюджетам городских округов для финансового обеспечения переданных исполнительно - 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</si>
  <si>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015</t>
  </si>
  <si>
    <t xml:space="preserve">Субвенции бюджетам городских округов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 </t>
  </si>
  <si>
    <t>Субвенции бюджетам городских округов на переселение граждан закрытых административно - территориальных образований</t>
  </si>
  <si>
    <t>023</t>
  </si>
  <si>
    <t>Субвенции бюджетам муниципальных образований края на реализацию Закона края "О порядке обеспечения жильем ветеранов, инвалидов и семей, имеющих детей - инвалидов, нуждающихся в улучшении жилищных условий"</t>
  </si>
  <si>
    <t>026</t>
  </si>
  <si>
    <t>Субвенции бюджетам городских округов на развитие и поддержку социальной и инженерной  инфраструктуры</t>
  </si>
  <si>
    <t>039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</si>
  <si>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</si>
  <si>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</si>
  <si>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на цели равного с МВД РФ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РФ и местных бюджетов</t>
  </si>
  <si>
    <t>052</t>
  </si>
  <si>
    <t>Субвенции местным бюджетам на внедрение инновационных общеобразовательных программ в муниципальных общеобразовательных учреждениях</t>
  </si>
  <si>
    <t>053</t>
  </si>
  <si>
    <t>Субвенции на компенсацию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</t>
  </si>
  <si>
    <t>043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</si>
  <si>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</si>
  <si>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по осуществлению расходов бюджета по выплате ежемесячного пособия на ребенка</t>
  </si>
  <si>
    <t>Субвенции бюджетам городских округов на обеспечение мер социальной поддержки ветеранов труда и тружеников тыла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</si>
  <si>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</si>
  <si>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на выполнение государственных полномочий по решению вопросов социальной поддержки детей - сирот и детей без попечения родителей</t>
  </si>
  <si>
    <t>Субвенции на оплату за содержание в МДОУ (группах) детей в соответствии с Законом края "О защите прав ребенка"</t>
  </si>
  <si>
    <t>Субвенции на реализацию государственных полномочий по обеспечению питанием детей, обучающихся в муниципальных образовательных учреждениях без взимания платы в соответствии с Законом края "О защите прав ребенка"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</si>
  <si>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первого и второго года жизни специальными молочными продуктами детского питания"</t>
  </si>
  <si>
    <t>Субвенции на выполнение  государственных полномочий по созданию и обеспечению деятельности комиссий по делам несовершеннолетних и защите их прав</t>
  </si>
  <si>
    <t xml:space="preserve">Субвенции на доплату к пенсии по случаю потери кормильца детям военнослужащих, погибших (умерших) в период прохождения  военной службы, в соответствии с Законом края от 20.12.2005 № 17-4271 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</si>
  <si>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</si>
  <si>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Субвенции  на реализацию Закона края по наделению государственными полномочиями по организации деятельности органов управления системой социальной защиты населения</t>
  </si>
  <si>
    <t>Субвенции на реализацию Закона края "О наделении органов местного самоуправления муниципальных райнов и городских округов государственными полномочиями по социальной поддержке инвалидов"</t>
  </si>
  <si>
    <t>Субвенции на финансирование расходов, связанных с предоставлением отдельным категориям граждан мер социальной поддержки в форме субсидий для оплаты жилья и коммунальных услуг в соответствии с Законом края от 27.12.2005</t>
  </si>
  <si>
    <t xml:space="preserve">Субвенции на оказание единовременной адресной материальной помощи гражданам, находящимся в трудной жизненной ситуации, в размере  не более 5,0 тыс.руб.на человека 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</si>
  <si>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ежемесячные денежные выплаты на проезд детей школьного возраста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</si>
  <si>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выплату пособия на ребенка школьного возраста</t>
  </si>
  <si>
    <t>Субвенции на реализацию закона края по организации содержания, выхаживания и воспитания детей в возрасте до четырех лет, оставшихся без попечения родителей</t>
  </si>
  <si>
    <t>Субвенции на реализацию Закона края "О наделении органов местного самоуправления городских округов края государственными полномочиями по предоставлению мер социальной поддержки семьям, имеющим детей в Красноярском крае" в части финансирования расходов на ежемесячную денежную выплату семьям с детьми, в которых родители инвалиды</t>
  </si>
  <si>
    <t>Субвенции на финансовое обеспечение гарантий прав граждан на получение общедоступного и бесплатного начального общего, основного общего, среднего общего образования в общеобразовательных учреждениях края, в том числе негосударственных образовательных учреждениях, прошедших госаккредитацию и реализацию основных общеобразовательных программ</t>
  </si>
  <si>
    <t xml:space="preserve">Субвенции на оказание единовременной адресной материальной помощи одиноким пенсионерам на текущий ремонт жилья по фактически сложившимся ценам, но не более 5,0 тыс.руб.на человека </t>
  </si>
  <si>
    <t>Субвенции для обеспечения компенсационных выплат родителям или опекунам,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</si>
  <si>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Прочие субвенции бюджетам городских округов</t>
  </si>
  <si>
    <t>Субвенции на премирование победителей на получение Губернаторских грандов</t>
  </si>
  <si>
    <t>Субсидии от других бюджетов бюджетной системы Российской Федерации</t>
  </si>
  <si>
    <t>Субсидии на реализацию краевой целевой программы "Обеспечение жильем молодых семей" на 2006 - 2008 годы</t>
  </si>
  <si>
    <t>Субсидии бюджетам на предоставление субсидий молодым семьям для приобретения жилья (ФЦП "Жилище")</t>
  </si>
  <si>
    <t>042</t>
  </si>
  <si>
    <t>Субсидии бюджетам муниципальных образований края на государственную поддержку внедрения комплексных мер модернизации образования</t>
  </si>
  <si>
    <t>Прочие субсидии бюджетам городских округов</t>
  </si>
  <si>
    <t>Субсидии на частичное финансирование (возмещение) расходов на повышение с 1 марта 2007 года размеров оплаты труда работников бюджетной сферы</t>
  </si>
  <si>
    <t>Субсидии бюджетам муниципальных образований на устройство быстровозводимых крытых спортивных площадок на территории образовательных учреждений</t>
  </si>
  <si>
    <t>Субсидии на частичное финансирование (возмещение) расходов на оплату труда муниципальных служащих</t>
  </si>
  <si>
    <t>Субсидии на мероприятия, предусмотренные краевой целевой программой "Культура Красноярья на 2007-2009 годы"</t>
  </si>
  <si>
    <t>Субсидии ЗАТО Железногорск для приобретения современного медицинского оборудования, автотранспорта для ЦМСЧ № 51</t>
  </si>
  <si>
    <t>Субсидии ЗАТО Железногорск для приобретения и установки автономного источника электропитания для ФГУЗ "ЦМСЧ -51"</t>
  </si>
  <si>
    <t>Субсидии ЗАТО Железногорск для осуществления ремонта здравпунктов поселков Тартат, Новый путь, Додоново</t>
  </si>
  <si>
    <t>Субсидии бюджетам муниципальных образований края на выполнение ремонтно-строительных работ по устройству спортивных дворов общеобразовательных учреждений</t>
  </si>
  <si>
    <t>Субсидии на реализаию мероприятий, направленных на повышение эксплуатационной надежности объектов жизнеобеспечения муниципальных образований края</t>
  </si>
  <si>
    <t>Субсидии на осуществление социально-значимых расходов капитального характера</t>
  </si>
  <si>
    <t>Субсидии бюджетам муниципальных образований края на приобретение и установку оборудования для заземления технических средств общеобразовательных учреждений, имеющих спутниковые сегменты сети передачи данных</t>
  </si>
  <si>
    <t>Субсидии бюджетам муниципальных образований края на капитальный ремонт общего имущества многоквартирных домов и муниципальных жилых помещений</t>
  </si>
  <si>
    <t>Субсидии на проведение капитального ремонта многоквартирных домов за счет средств федерального бюджета</t>
  </si>
  <si>
    <t>Субсидии на замену - модернизацию лифтового оборудования жилищного фонда</t>
  </si>
  <si>
    <t>Субсидии для приобретения современного медицинского оборудования для муниципальных образовательных учреждений, МП "Центральная аптека", ФГУЗ "ЦМСЧ № 51"</t>
  </si>
  <si>
    <t>Субсидии ЗАТО г.Железногорск для осуществления реконструкции здравпункта деревни Шивера</t>
  </si>
  <si>
    <t>3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</si>
  <si>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</si>
  <si>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</si>
  <si>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 - Управление образования</t>
  </si>
  <si>
    <t>712</t>
  </si>
  <si>
    <t>Доходы от продажи услуг, оказываемых учреждениями, находящимися в ведении органов местного самоуправления городских округов - ДК</t>
  </si>
  <si>
    <t>713</t>
  </si>
  <si>
    <t>Доходы от продажи услуг, оказываемых учреждениями, находящимися в ведении органов местного самоуправления городских округов - МУК ДК "Старт"</t>
  </si>
  <si>
    <t>714</t>
  </si>
  <si>
    <t>Доходы от продажи услуг, оказываемых учреждениями, находящимися в ведении органов местного самоуправления городских округов - МУК МВЦ</t>
  </si>
  <si>
    <t>715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</si>
  <si>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кукол "Золотой ключик"</t>
  </si>
  <si>
    <t>716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</si>
  <si>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оперетты</t>
  </si>
  <si>
    <t>717</t>
  </si>
  <si>
    <t>Доходы от продажи услуг, оказываемых учреждениями, находящимися в ведении органов местного самоуправления городских округов - МУК ЦГБ им.Горького</t>
  </si>
  <si>
    <t>718</t>
  </si>
  <si>
    <t>Доходы от продажи услуг, оказываемых учреждениями, находящимися в ведении органов местного самоуправления городских округов - МУК "ПКиО"</t>
  </si>
  <si>
    <t>719</t>
  </si>
  <si>
    <t>Доходы от продажи услуг, оказываемых учреждениями, находящимися в ведении органов местного самоуправления городских округов - МУК ЦД</t>
  </si>
  <si>
    <t>Доходы от продажи услуг, оказываемых учреждениями, находящимися в ведении органов местного самоуправления городских округов - МОУ ДОД "ДХШ"</t>
  </si>
  <si>
    <t>726</t>
  </si>
  <si>
    <t>Доходы от продажи услуг, оказываемых учреждениями, находящимися в ведении органов местного самоуправления городских округов - МУ "ЦСО"</t>
  </si>
  <si>
    <t>ИТОГО  ДОХОДОВ :</t>
  </si>
  <si>
    <t>от 27.11.2007 № 33-219Р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</si>
</sst>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0\ _р_._-;\-* #,##0.000\ _р_._-;_-* &quot;-&quot;??\ _р_._-;_-@_-"/>
    <numFmt numFmtId="166" formatCode="_-* #,##0.0\ _р_._-;\-* #,##0.0\ _р_._-;_-* &quot;-&quot;??\ _р_._-;_-@_-"/>
    <numFmt numFmtId="167" formatCode="_-* #,##0.0_р_._-;\-* #,##0.0_р_._-;_-* &quot;-&quot;?_р_._-;_-@_-"/>
  </numFmts>
  <fonts count="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8"/>
      <name val="MS Sans Serif"/>
      <family val="0"/>
    </font>
    <font>
      <b/>
      <i/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top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/>
    </xf>
    <xf numFmtId="0" fontId="3" fillId="2" borderId="0" xfId="17" applyFont="1" applyFill="1" applyAlignment="1">
      <alignment horizontal="center"/>
      <protection/>
    </xf>
    <xf numFmtId="0" fontId="5" fillId="2" borderId="0" xfId="17" applyFont="1" applyFill="1" applyAlignment="1">
      <alignment horizontal="center"/>
      <protection/>
    </xf>
    <xf numFmtId="0" fontId="3" fillId="2" borderId="1" xfId="17" applyFont="1" applyFill="1" applyBorder="1" applyAlignment="1">
      <alignment horizontal="center"/>
      <protection/>
    </xf>
    <xf numFmtId="0" fontId="3" fillId="0" borderId="1" xfId="17" applyFont="1" applyBorder="1" applyAlignment="1">
      <alignment horizontal="center"/>
      <protection/>
    </xf>
    <xf numFmtId="0" fontId="6" fillId="2" borderId="1" xfId="0" applyFont="1" applyFill="1" applyBorder="1" applyAlignment="1">
      <alignment horizontal="center"/>
    </xf>
    <xf numFmtId="0" fontId="3" fillId="2" borderId="2" xfId="17" applyFont="1" applyFill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2" borderId="2" xfId="17" applyFont="1" applyFill="1" applyBorder="1" applyAlignment="1">
      <alignment horizontal="center"/>
      <protection/>
    </xf>
    <xf numFmtId="0" fontId="1" fillId="2" borderId="3" xfId="17" applyFont="1" applyFill="1" applyBorder="1" applyAlignment="1">
      <alignment/>
      <protection/>
    </xf>
    <xf numFmtId="0" fontId="3" fillId="0" borderId="3" xfId="17" applyFont="1" applyBorder="1" applyAlignment="1">
      <alignment horizontal="center"/>
      <protection/>
    </xf>
    <xf numFmtId="0" fontId="6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6" fillId="0" borderId="8" xfId="17" applyFont="1" applyFill="1" applyBorder="1" applyAlignment="1">
      <alignment horizontal="center"/>
      <protection/>
    </xf>
    <xf numFmtId="164" fontId="1" fillId="0" borderId="1" xfId="19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3" fillId="0" borderId="13" xfId="17" applyFont="1" applyBorder="1" applyAlignment="1">
      <alignment vertical="top" wrapText="1"/>
      <protection/>
    </xf>
    <xf numFmtId="164" fontId="1" fillId="0" borderId="14" xfId="19" applyNumberFormat="1" applyFont="1" applyBorder="1" applyAlignment="1">
      <alignment/>
    </xf>
    <xf numFmtId="165" fontId="1" fillId="0" borderId="15" xfId="19" applyNumberFormat="1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7" fillId="0" borderId="13" xfId="17" applyFont="1" applyBorder="1" applyAlignment="1">
      <alignment vertical="top" wrapText="1"/>
      <protection/>
    </xf>
    <xf numFmtId="0" fontId="1" fillId="0" borderId="17" xfId="17" applyFont="1" applyBorder="1" applyAlignment="1">
      <alignment vertical="top" wrapText="1"/>
      <protection/>
    </xf>
    <xf numFmtId="164" fontId="1" fillId="0" borderId="18" xfId="19" applyNumberFormat="1" applyFont="1" applyBorder="1" applyAlignment="1">
      <alignment/>
    </xf>
    <xf numFmtId="165" fontId="1" fillId="0" borderId="19" xfId="19" applyNumberFormat="1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3" xfId="17" applyFont="1" applyBorder="1" applyAlignment="1">
      <alignment vertical="top" wrapText="1"/>
      <protection/>
    </xf>
    <xf numFmtId="165" fontId="1" fillId="0" borderId="15" xfId="19" applyNumberFormat="1" applyFont="1" applyFill="1" applyBorder="1" applyAlignment="1">
      <alignment/>
    </xf>
    <xf numFmtId="164" fontId="1" fillId="0" borderId="0" xfId="19" applyNumberFormat="1" applyFont="1" applyBorder="1" applyAlignment="1">
      <alignment/>
    </xf>
    <xf numFmtId="0" fontId="1" fillId="0" borderId="13" xfId="17" applyFont="1" applyFill="1" applyBorder="1" applyAlignment="1">
      <alignment vertical="top" wrapText="1"/>
      <protection/>
    </xf>
    <xf numFmtId="0" fontId="3" fillId="0" borderId="17" xfId="17" applyFont="1" applyBorder="1" applyAlignment="1">
      <alignment vertical="top" wrapText="1"/>
      <protection/>
    </xf>
    <xf numFmtId="164" fontId="1" fillId="0" borderId="18" xfId="19" applyNumberFormat="1" applyFont="1" applyFill="1" applyBorder="1" applyAlignment="1">
      <alignment/>
    </xf>
    <xf numFmtId="165" fontId="1" fillId="0" borderId="19" xfId="19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165" fontId="1" fillId="0" borderId="2" xfId="19" applyNumberFormat="1" applyFont="1" applyBorder="1" applyAlignment="1">
      <alignment/>
    </xf>
    <xf numFmtId="0" fontId="1" fillId="0" borderId="21" xfId="0" applyFont="1" applyBorder="1" applyAlignment="1">
      <alignment horizontal="center" vertical="top"/>
    </xf>
    <xf numFmtId="0" fontId="1" fillId="0" borderId="22" xfId="17" applyFont="1" applyBorder="1" applyAlignment="1">
      <alignment vertical="top" wrapText="1"/>
      <protection/>
    </xf>
    <xf numFmtId="0" fontId="3" fillId="0" borderId="13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165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5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3" fillId="0" borderId="14" xfId="17" applyFont="1" applyBorder="1" applyAlignment="1">
      <alignment vertical="top" wrapText="1"/>
      <protection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7" fillId="0" borderId="30" xfId="17" applyFont="1" applyBorder="1" applyAlignment="1">
      <alignment vertical="top" wrapText="1"/>
      <protection/>
    </xf>
    <xf numFmtId="0" fontId="1" fillId="0" borderId="31" xfId="0" applyFont="1" applyBorder="1" applyAlignment="1">
      <alignment/>
    </xf>
    <xf numFmtId="165" fontId="1" fillId="0" borderId="32" xfId="19" applyNumberFormat="1" applyFont="1" applyBorder="1" applyAlignment="1">
      <alignment/>
    </xf>
    <xf numFmtId="0" fontId="1" fillId="0" borderId="14" xfId="17" applyFont="1" applyBorder="1" applyAlignment="1">
      <alignment vertical="top" wrapText="1"/>
      <protection/>
    </xf>
    <xf numFmtId="165" fontId="1" fillId="0" borderId="15" xfId="0" applyNumberFormat="1" applyFont="1" applyFill="1" applyBorder="1" applyAlignment="1">
      <alignment/>
    </xf>
    <xf numFmtId="0" fontId="1" fillId="0" borderId="18" xfId="0" applyFont="1" applyBorder="1" applyAlignment="1">
      <alignment vertical="top" wrapText="1"/>
    </xf>
    <xf numFmtId="165" fontId="1" fillId="0" borderId="19" xfId="0" applyNumberFormat="1" applyFont="1" applyFill="1" applyBorder="1" applyAlignment="1">
      <alignment/>
    </xf>
    <xf numFmtId="0" fontId="1" fillId="0" borderId="17" xfId="17" applyFont="1" applyFill="1" applyBorder="1" applyAlignment="1">
      <alignment vertical="top" wrapText="1"/>
      <protection/>
    </xf>
    <xf numFmtId="0" fontId="1" fillId="3" borderId="18" xfId="0" applyFont="1" applyFill="1" applyBorder="1" applyAlignment="1">
      <alignment/>
    </xf>
    <xf numFmtId="0" fontId="7" fillId="4" borderId="17" xfId="17" applyFont="1" applyFill="1" applyBorder="1" applyAlignment="1">
      <alignment vertical="top" wrapText="1"/>
      <protection/>
    </xf>
    <xf numFmtId="0" fontId="1" fillId="0" borderId="0" xfId="0" applyFont="1" applyBorder="1" applyAlignment="1">
      <alignment/>
    </xf>
    <xf numFmtId="49" fontId="1" fillId="0" borderId="27" xfId="0" applyNumberFormat="1" applyFont="1" applyFill="1" applyBorder="1" applyAlignment="1">
      <alignment horizontal="center" vertical="top"/>
    </xf>
    <xf numFmtId="0" fontId="7" fillId="0" borderId="18" xfId="17" applyFont="1" applyFill="1" applyBorder="1" applyAlignment="1">
      <alignment vertical="top" wrapText="1"/>
      <protection/>
    </xf>
    <xf numFmtId="0" fontId="1" fillId="0" borderId="18" xfId="17" applyFont="1" applyBorder="1" applyAlignment="1">
      <alignment vertical="top" wrapText="1"/>
      <protection/>
    </xf>
    <xf numFmtId="0" fontId="7" fillId="4" borderId="18" xfId="17" applyFont="1" applyFill="1" applyBorder="1" applyAlignment="1">
      <alignment vertical="top" wrapText="1"/>
      <protection/>
    </xf>
    <xf numFmtId="0" fontId="1" fillId="0" borderId="24" xfId="17" applyFont="1" applyBorder="1" applyAlignment="1">
      <alignment vertical="top" wrapText="1"/>
      <protection/>
    </xf>
    <xf numFmtId="0" fontId="7" fillId="0" borderId="13" xfId="17" applyFont="1" applyFill="1" applyBorder="1" applyAlignment="1">
      <alignment vertical="top" wrapText="1"/>
      <protection/>
    </xf>
    <xf numFmtId="0" fontId="1" fillId="0" borderId="11" xfId="17" applyFont="1" applyBorder="1" applyAlignment="1">
      <alignment vertical="top" wrapText="1"/>
      <protection/>
    </xf>
    <xf numFmtId="0" fontId="1" fillId="0" borderId="14" xfId="17" applyFont="1" applyFill="1" applyBorder="1" applyAlignment="1">
      <alignment vertical="top" wrapText="1"/>
      <protection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30" xfId="17" applyFont="1" applyBorder="1" applyAlignment="1">
      <alignment vertical="top" wrapText="1"/>
      <protection/>
    </xf>
    <xf numFmtId="165" fontId="1" fillId="0" borderId="3" xfId="0" applyNumberFormat="1" applyFont="1" applyBorder="1" applyAlignment="1">
      <alignment/>
    </xf>
    <xf numFmtId="0" fontId="1" fillId="0" borderId="36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6" fillId="0" borderId="40" xfId="17" applyFont="1" applyFill="1" applyBorder="1" applyAlignment="1">
      <alignment horizontal="center" vertical="top" wrapText="1"/>
      <protection/>
    </xf>
    <xf numFmtId="164" fontId="1" fillId="0" borderId="38" xfId="0" applyNumberFormat="1" applyFont="1" applyBorder="1" applyAlignment="1">
      <alignment/>
    </xf>
    <xf numFmtId="165" fontId="1" fillId="0" borderId="36" xfId="0" applyNumberFormat="1" applyFont="1" applyBorder="1" applyAlignment="1">
      <alignment/>
    </xf>
    <xf numFmtId="0" fontId="1" fillId="2" borderId="0" xfId="17" applyFont="1" applyFill="1">
      <alignment/>
      <protection/>
    </xf>
    <xf numFmtId="166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tabSelected="1" zoomScale="75" zoomScaleNormal="75" workbookViewId="0" topLeftCell="A7">
      <selection activeCell="J13" sqref="J13"/>
    </sheetView>
  </sheetViews>
  <sheetFormatPr defaultColWidth="9.00390625" defaultRowHeight="12.75"/>
  <cols>
    <col min="1" max="1" width="4.625" style="98" customWidth="1"/>
    <col min="2" max="2" width="4.375" style="4" customWidth="1"/>
    <col min="3" max="3" width="2.375" style="4" customWidth="1"/>
    <col min="4" max="5" width="2.75390625" style="4" customWidth="1"/>
    <col min="6" max="6" width="4.125" style="4" customWidth="1"/>
    <col min="7" max="7" width="2.75390625" style="4" customWidth="1"/>
    <col min="8" max="8" width="5.00390625" style="4" customWidth="1"/>
    <col min="9" max="9" width="3.875" style="4" customWidth="1"/>
    <col min="10" max="10" width="64.125" style="4" customWidth="1"/>
    <col min="11" max="11" width="1.00390625" style="4" hidden="1" customWidth="1"/>
    <col min="12" max="12" width="16.25390625" style="4" hidden="1" customWidth="1"/>
    <col min="13" max="13" width="15.125" style="4" hidden="1" customWidth="1"/>
    <col min="14" max="14" width="17.375" style="4" customWidth="1"/>
    <col min="15" max="16384" width="9.125" style="4" customWidth="1"/>
  </cols>
  <sheetData>
    <row r="1" spans="1:14" ht="15.75" hidden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</row>
    <row r="2" spans="1:14" ht="15.75" hidden="1">
      <c r="A2" s="1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</row>
    <row r="3" spans="1:14" ht="15.75" hidden="1">
      <c r="A3" s="1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</row>
    <row r="4" spans="1:14" ht="15.75" hidden="1">
      <c r="A4" s="1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</row>
    <row r="5" spans="1:14" ht="15.75" hidden="1">
      <c r="A5" s="1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</row>
    <row r="6" spans="1:14" ht="15.75" hidden="1">
      <c r="A6" s="1"/>
      <c r="B6" s="2"/>
      <c r="C6" s="2"/>
      <c r="D6" s="2"/>
      <c r="E6" s="2"/>
      <c r="F6" s="2"/>
      <c r="G6" s="2"/>
      <c r="H6" s="2"/>
      <c r="I6" s="2"/>
      <c r="J6" s="3"/>
      <c r="K6" s="2"/>
      <c r="L6" s="2"/>
      <c r="M6" s="2"/>
      <c r="N6" s="2"/>
    </row>
    <row r="7" spans="1:14" ht="15.75">
      <c r="A7" s="1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3" t="s">
        <v>0</v>
      </c>
    </row>
    <row r="8" spans="1:14" ht="15.75">
      <c r="A8" s="1"/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3" t="s">
        <v>1</v>
      </c>
    </row>
    <row r="9" spans="1:14" ht="15.75">
      <c r="A9" s="1"/>
      <c r="B9" s="2"/>
      <c r="C9" s="2"/>
      <c r="D9" s="2"/>
      <c r="E9" s="2"/>
      <c r="F9" s="2"/>
      <c r="G9" s="2"/>
      <c r="H9" s="2"/>
      <c r="I9" s="2"/>
      <c r="J9" s="3"/>
      <c r="K9" s="2"/>
      <c r="L9" s="2"/>
      <c r="M9" s="2"/>
      <c r="N9" s="3" t="s">
        <v>260</v>
      </c>
    </row>
    <row r="10" spans="1:14" ht="15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 t="s">
        <v>2</v>
      </c>
    </row>
    <row r="11" spans="1:14" ht="15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3</v>
      </c>
      <c r="M11" s="2"/>
      <c r="N11" s="3" t="s">
        <v>4</v>
      </c>
    </row>
    <row r="12" spans="1:14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3" t="s">
        <v>5</v>
      </c>
    </row>
    <row r="13" spans="1:14" ht="13.5" customHeight="1">
      <c r="A13" s="1"/>
      <c r="B13" s="2"/>
      <c r="C13" s="2"/>
      <c r="D13" s="2"/>
      <c r="E13" s="2"/>
      <c r="F13" s="2"/>
      <c r="G13" s="2"/>
      <c r="H13" s="2"/>
      <c r="I13" s="2"/>
      <c r="J13" s="6" t="s">
        <v>6</v>
      </c>
      <c r="K13" s="2"/>
      <c r="L13" s="2"/>
      <c r="M13" s="2"/>
      <c r="N13" s="2"/>
    </row>
    <row r="14" spans="1:14" ht="13.5" customHeight="1">
      <c r="A14" s="1"/>
      <c r="B14" s="2"/>
      <c r="C14" s="2"/>
      <c r="D14" s="2"/>
      <c r="E14" s="2"/>
      <c r="F14" s="2"/>
      <c r="G14" s="2"/>
      <c r="H14" s="2"/>
      <c r="I14" s="2"/>
      <c r="J14" s="6" t="s">
        <v>7</v>
      </c>
      <c r="K14" s="2"/>
      <c r="L14" s="2"/>
      <c r="M14" s="2"/>
      <c r="N14" s="2"/>
    </row>
    <row r="15" spans="1:14" ht="13.5" customHeight="1">
      <c r="A15" s="1"/>
      <c r="B15" s="2"/>
      <c r="C15" s="2"/>
      <c r="D15" s="2"/>
      <c r="E15" s="2"/>
      <c r="F15" s="2"/>
      <c r="G15" s="2"/>
      <c r="H15" s="2"/>
      <c r="I15" s="2"/>
      <c r="J15" s="6" t="s">
        <v>8</v>
      </c>
      <c r="K15" s="2"/>
      <c r="L15" s="2"/>
      <c r="M15" s="2"/>
      <c r="N15" s="2"/>
    </row>
    <row r="16" spans="1:14" ht="13.5" customHeight="1">
      <c r="A16" s="1"/>
      <c r="B16" s="2"/>
      <c r="C16" s="2"/>
      <c r="D16" s="2"/>
      <c r="E16" s="2"/>
      <c r="F16" s="2"/>
      <c r="G16" s="2"/>
      <c r="H16" s="2"/>
      <c r="I16" s="2"/>
      <c r="J16" s="7"/>
      <c r="K16" s="2"/>
      <c r="L16" s="2"/>
      <c r="M16" s="2"/>
      <c r="N16" s="2"/>
    </row>
    <row r="17" spans="1:14" ht="13.5" customHeight="1" thickBot="1">
      <c r="A17" s="1"/>
      <c r="B17" s="2"/>
      <c r="C17" s="2"/>
      <c r="D17" s="2"/>
      <c r="E17" s="2"/>
      <c r="F17" s="2"/>
      <c r="G17" s="2"/>
      <c r="H17" s="2"/>
      <c r="I17" s="2"/>
      <c r="J17" s="6"/>
      <c r="K17" s="2"/>
      <c r="L17" s="2"/>
      <c r="M17" s="2"/>
      <c r="N17" s="2"/>
    </row>
    <row r="18" spans="1:14" ht="13.5" customHeight="1">
      <c r="A18" s="99" t="s">
        <v>9</v>
      </c>
      <c r="B18" s="102" t="s">
        <v>10</v>
      </c>
      <c r="C18" s="103"/>
      <c r="D18" s="103"/>
      <c r="E18" s="103"/>
      <c r="F18" s="103"/>
      <c r="G18" s="103"/>
      <c r="H18" s="103"/>
      <c r="I18" s="104"/>
      <c r="J18" s="8"/>
      <c r="K18" s="9" t="s">
        <v>11</v>
      </c>
      <c r="L18" s="10"/>
      <c r="M18" s="10"/>
      <c r="N18" s="10"/>
    </row>
    <row r="19" spans="1:14" ht="13.5" customHeight="1">
      <c r="A19" s="100"/>
      <c r="B19" s="105" t="s">
        <v>12</v>
      </c>
      <c r="C19" s="108" t="s">
        <v>13</v>
      </c>
      <c r="D19" s="108" t="s">
        <v>14</v>
      </c>
      <c r="E19" s="108" t="s">
        <v>15</v>
      </c>
      <c r="F19" s="108" t="s">
        <v>16</v>
      </c>
      <c r="G19" s="108" t="s">
        <v>17</v>
      </c>
      <c r="H19" s="108" t="s">
        <v>18</v>
      </c>
      <c r="I19" s="111" t="s">
        <v>19</v>
      </c>
      <c r="J19" s="11"/>
      <c r="K19" s="12"/>
      <c r="L19" s="13"/>
      <c r="M19" s="13"/>
      <c r="N19" s="13"/>
    </row>
    <row r="20" spans="1:14" ht="13.5" customHeight="1">
      <c r="A20" s="100"/>
      <c r="B20" s="106"/>
      <c r="C20" s="109"/>
      <c r="D20" s="109"/>
      <c r="E20" s="109"/>
      <c r="F20" s="109"/>
      <c r="G20" s="109"/>
      <c r="H20" s="109"/>
      <c r="I20" s="112"/>
      <c r="J20" s="11"/>
      <c r="K20" s="12"/>
      <c r="L20" s="13"/>
      <c r="M20" s="13"/>
      <c r="N20" s="13"/>
    </row>
    <row r="21" spans="1:14" ht="13.5" customHeight="1">
      <c r="A21" s="100"/>
      <c r="B21" s="106"/>
      <c r="C21" s="109"/>
      <c r="D21" s="109"/>
      <c r="E21" s="109"/>
      <c r="F21" s="109"/>
      <c r="G21" s="109"/>
      <c r="H21" s="109"/>
      <c r="I21" s="112"/>
      <c r="J21" s="14" t="s">
        <v>20</v>
      </c>
      <c r="K21" s="12"/>
      <c r="L21" s="13"/>
      <c r="M21" s="13"/>
      <c r="N21" s="13"/>
    </row>
    <row r="22" spans="1:14" ht="13.5" customHeight="1">
      <c r="A22" s="100"/>
      <c r="B22" s="106"/>
      <c r="C22" s="109"/>
      <c r="D22" s="109"/>
      <c r="E22" s="109"/>
      <c r="F22" s="109"/>
      <c r="G22" s="109"/>
      <c r="H22" s="109"/>
      <c r="I22" s="112"/>
      <c r="J22" s="14" t="s">
        <v>21</v>
      </c>
      <c r="K22" s="12"/>
      <c r="L22" s="13" t="s">
        <v>11</v>
      </c>
      <c r="M22" s="13" t="s">
        <v>22</v>
      </c>
      <c r="N22" s="13" t="s">
        <v>23</v>
      </c>
    </row>
    <row r="23" spans="1:14" ht="13.5" customHeight="1">
      <c r="A23" s="100"/>
      <c r="B23" s="106"/>
      <c r="C23" s="109"/>
      <c r="D23" s="109"/>
      <c r="E23" s="109"/>
      <c r="F23" s="109"/>
      <c r="G23" s="109"/>
      <c r="H23" s="109"/>
      <c r="I23" s="112"/>
      <c r="J23" s="14" t="s">
        <v>24</v>
      </c>
      <c r="K23" s="12"/>
      <c r="L23" s="13" t="s">
        <v>8</v>
      </c>
      <c r="M23" s="13" t="s">
        <v>25</v>
      </c>
      <c r="N23" s="13" t="s">
        <v>26</v>
      </c>
    </row>
    <row r="24" spans="1:14" ht="13.5" customHeight="1">
      <c r="A24" s="100"/>
      <c r="B24" s="106"/>
      <c r="C24" s="109"/>
      <c r="D24" s="109"/>
      <c r="E24" s="109"/>
      <c r="F24" s="109"/>
      <c r="G24" s="109"/>
      <c r="H24" s="109"/>
      <c r="I24" s="112"/>
      <c r="J24" s="11"/>
      <c r="K24" s="12"/>
      <c r="L24" s="13"/>
      <c r="M24" s="13"/>
      <c r="N24" s="13"/>
    </row>
    <row r="25" spans="1:14" ht="13.5" customHeight="1">
      <c r="A25" s="100"/>
      <c r="B25" s="106"/>
      <c r="C25" s="109"/>
      <c r="D25" s="109"/>
      <c r="E25" s="109"/>
      <c r="F25" s="109"/>
      <c r="G25" s="109"/>
      <c r="H25" s="109"/>
      <c r="I25" s="112"/>
      <c r="J25" s="11"/>
      <c r="K25" s="12"/>
      <c r="L25" s="13"/>
      <c r="M25" s="13"/>
      <c r="N25" s="13"/>
    </row>
    <row r="26" spans="1:14" ht="13.5" customHeight="1">
      <c r="A26" s="100"/>
      <c r="B26" s="106"/>
      <c r="C26" s="109"/>
      <c r="D26" s="109"/>
      <c r="E26" s="109"/>
      <c r="F26" s="109"/>
      <c r="G26" s="109"/>
      <c r="H26" s="109"/>
      <c r="I26" s="112"/>
      <c r="J26" s="11"/>
      <c r="K26" s="12"/>
      <c r="L26" s="13"/>
      <c r="M26" s="13"/>
      <c r="N26" s="13"/>
    </row>
    <row r="27" spans="1:14" ht="80.25" customHeight="1" thickBot="1">
      <c r="A27" s="101"/>
      <c r="B27" s="107"/>
      <c r="C27" s="110"/>
      <c r="D27" s="110"/>
      <c r="E27" s="110"/>
      <c r="F27" s="110"/>
      <c r="G27" s="110"/>
      <c r="H27" s="110"/>
      <c r="I27" s="113"/>
      <c r="J27" s="15"/>
      <c r="K27" s="16" t="s">
        <v>27</v>
      </c>
      <c r="L27" s="17"/>
      <c r="M27" s="17"/>
      <c r="N27" s="17"/>
    </row>
    <row r="28" spans="1:14" ht="17.25" customHeight="1">
      <c r="A28" s="18">
        <v>1</v>
      </c>
      <c r="B28" s="19" t="s">
        <v>28</v>
      </c>
      <c r="C28" s="20" t="s">
        <v>29</v>
      </c>
      <c r="D28" s="20" t="s">
        <v>30</v>
      </c>
      <c r="E28" s="20" t="s">
        <v>30</v>
      </c>
      <c r="F28" s="20" t="s">
        <v>28</v>
      </c>
      <c r="G28" s="20" t="s">
        <v>30</v>
      </c>
      <c r="H28" s="20" t="s">
        <v>31</v>
      </c>
      <c r="I28" s="21" t="s">
        <v>28</v>
      </c>
      <c r="J28" s="22" t="s">
        <v>32</v>
      </c>
      <c r="K28" s="23" t="e">
        <f>SUM(K29+#REF!+K39+K42+#REF!+K44+K47+K51+K60+K69+#REF!+K79+K84+K86+K93+#REF!+#REF!+K160+#REF!)</f>
        <v>#REF!</v>
      </c>
      <c r="L28" s="24"/>
      <c r="M28" s="24"/>
      <c r="N28" s="24"/>
    </row>
    <row r="29" spans="1:14" ht="17.25" customHeight="1">
      <c r="A29" s="25">
        <f aca="true" t="shared" si="0" ref="A29:A92">A28+1</f>
        <v>2</v>
      </c>
      <c r="B29" s="26" t="s">
        <v>33</v>
      </c>
      <c r="C29" s="27" t="s">
        <v>29</v>
      </c>
      <c r="D29" s="27" t="s">
        <v>34</v>
      </c>
      <c r="E29" s="27" t="s">
        <v>30</v>
      </c>
      <c r="F29" s="27" t="s">
        <v>28</v>
      </c>
      <c r="G29" s="27" t="s">
        <v>30</v>
      </c>
      <c r="H29" s="27" t="s">
        <v>31</v>
      </c>
      <c r="I29" s="28" t="s">
        <v>28</v>
      </c>
      <c r="J29" s="29" t="s">
        <v>35</v>
      </c>
      <c r="K29" s="30">
        <f>SUM(K30+K32)</f>
        <v>589638</v>
      </c>
      <c r="L29" s="31">
        <f>SUM(L30+L32)</f>
        <v>419745.76</v>
      </c>
      <c r="M29" s="31">
        <f>SUM(M30+M32)</f>
        <v>27780.455</v>
      </c>
      <c r="N29" s="31">
        <f>SUM(N30+N32)</f>
        <v>447526.215</v>
      </c>
    </row>
    <row r="30" spans="1:14" ht="19.5" customHeight="1">
      <c r="A30" s="32">
        <f t="shared" si="0"/>
        <v>3</v>
      </c>
      <c r="B30" s="26" t="s">
        <v>33</v>
      </c>
      <c r="C30" s="27" t="s">
        <v>29</v>
      </c>
      <c r="D30" s="27" t="s">
        <v>34</v>
      </c>
      <c r="E30" s="27" t="s">
        <v>34</v>
      </c>
      <c r="F30" s="27" t="s">
        <v>28</v>
      </c>
      <c r="G30" s="27" t="s">
        <v>30</v>
      </c>
      <c r="H30" s="27" t="s">
        <v>31</v>
      </c>
      <c r="I30" s="28" t="s">
        <v>36</v>
      </c>
      <c r="J30" s="33" t="s">
        <v>37</v>
      </c>
      <c r="K30" s="30">
        <f>SUM(K31:K31)</f>
        <v>116650</v>
      </c>
      <c r="L30" s="31">
        <f>SUM(L31:L31)</f>
        <v>43640</v>
      </c>
      <c r="M30" s="31">
        <f>SUM(M31:M31)</f>
        <v>4500</v>
      </c>
      <c r="N30" s="31">
        <f>SUM(N31:N31)</f>
        <v>48140</v>
      </c>
    </row>
    <row r="31" spans="1:14" ht="30" customHeight="1">
      <c r="A31" s="25">
        <f t="shared" si="0"/>
        <v>4</v>
      </c>
      <c r="B31" s="26" t="s">
        <v>33</v>
      </c>
      <c r="C31" s="27" t="s">
        <v>29</v>
      </c>
      <c r="D31" s="27" t="s">
        <v>34</v>
      </c>
      <c r="E31" s="27" t="s">
        <v>34</v>
      </c>
      <c r="F31" s="27" t="s">
        <v>38</v>
      </c>
      <c r="G31" s="27" t="s">
        <v>39</v>
      </c>
      <c r="H31" s="27" t="s">
        <v>31</v>
      </c>
      <c r="I31" s="28" t="s">
        <v>36</v>
      </c>
      <c r="J31" s="34" t="s">
        <v>40</v>
      </c>
      <c r="K31" s="35">
        <v>116650</v>
      </c>
      <c r="L31" s="36">
        <v>43640</v>
      </c>
      <c r="M31" s="36">
        <v>4500</v>
      </c>
      <c r="N31" s="36">
        <f>L31+M31</f>
        <v>48140</v>
      </c>
    </row>
    <row r="32" spans="1:14" ht="19.5" customHeight="1">
      <c r="A32" s="37">
        <f t="shared" si="0"/>
        <v>5</v>
      </c>
      <c r="B32" s="26" t="s">
        <v>33</v>
      </c>
      <c r="C32" s="27" t="s">
        <v>29</v>
      </c>
      <c r="D32" s="27" t="s">
        <v>34</v>
      </c>
      <c r="E32" s="27" t="s">
        <v>39</v>
      </c>
      <c r="F32" s="27" t="s">
        <v>28</v>
      </c>
      <c r="G32" s="27" t="s">
        <v>34</v>
      </c>
      <c r="H32" s="27" t="s">
        <v>31</v>
      </c>
      <c r="I32" s="28" t="s">
        <v>36</v>
      </c>
      <c r="J32" s="33" t="s">
        <v>41</v>
      </c>
      <c r="K32" s="30">
        <f>SUM(K33:K38)</f>
        <v>472988</v>
      </c>
      <c r="L32" s="31">
        <f>SUM(L33+L34+L37+L38)</f>
        <v>376105.76</v>
      </c>
      <c r="M32" s="31">
        <f>SUM(M33+M34+M37+M38)</f>
        <v>23280.455</v>
      </c>
      <c r="N32" s="31">
        <f>SUM(N33+N34+N37+N38)</f>
        <v>399386.215</v>
      </c>
    </row>
    <row r="33" spans="1:14" ht="36" customHeight="1">
      <c r="A33" s="32">
        <f t="shared" si="0"/>
        <v>6</v>
      </c>
      <c r="B33" s="26" t="s">
        <v>33</v>
      </c>
      <c r="C33" s="27" t="s">
        <v>29</v>
      </c>
      <c r="D33" s="27" t="s">
        <v>34</v>
      </c>
      <c r="E33" s="27" t="s">
        <v>39</v>
      </c>
      <c r="F33" s="27" t="s">
        <v>42</v>
      </c>
      <c r="G33" s="27" t="s">
        <v>34</v>
      </c>
      <c r="H33" s="27" t="s">
        <v>31</v>
      </c>
      <c r="I33" s="28" t="s">
        <v>36</v>
      </c>
      <c r="J33" s="34" t="s">
        <v>43</v>
      </c>
      <c r="K33" s="35">
        <v>2000</v>
      </c>
      <c r="L33" s="36">
        <v>1780</v>
      </c>
      <c r="M33" s="36"/>
      <c r="N33" s="36">
        <f>L33+M33</f>
        <v>1780</v>
      </c>
    </row>
    <row r="34" spans="1:14" ht="42" customHeight="1">
      <c r="A34" s="32">
        <f t="shared" si="0"/>
        <v>7</v>
      </c>
      <c r="B34" s="26" t="s">
        <v>33</v>
      </c>
      <c r="C34" s="27" t="s">
        <v>29</v>
      </c>
      <c r="D34" s="27" t="s">
        <v>34</v>
      </c>
      <c r="E34" s="27" t="s">
        <v>39</v>
      </c>
      <c r="F34" s="27" t="s">
        <v>44</v>
      </c>
      <c r="G34" s="27" t="s">
        <v>34</v>
      </c>
      <c r="H34" s="27" t="s">
        <v>31</v>
      </c>
      <c r="I34" s="28" t="s">
        <v>36</v>
      </c>
      <c r="J34" s="34" t="s">
        <v>45</v>
      </c>
      <c r="K34" s="35">
        <v>470728</v>
      </c>
      <c r="L34" s="36">
        <f>SUM(L35:L36)</f>
        <v>374178.76</v>
      </c>
      <c r="M34" s="36">
        <f>SUM(M35:M37)</f>
        <v>23280.455</v>
      </c>
      <c r="N34" s="36">
        <f>SUM(N35:N36)</f>
        <v>397459.215</v>
      </c>
    </row>
    <row r="35" spans="1:14" ht="73.5" customHeight="1">
      <c r="A35" s="25">
        <f t="shared" si="0"/>
        <v>8</v>
      </c>
      <c r="B35" s="26" t="s">
        <v>33</v>
      </c>
      <c r="C35" s="27" t="s">
        <v>29</v>
      </c>
      <c r="D35" s="27" t="s">
        <v>34</v>
      </c>
      <c r="E35" s="27" t="s">
        <v>39</v>
      </c>
      <c r="F35" s="27" t="s">
        <v>46</v>
      </c>
      <c r="G35" s="27" t="s">
        <v>34</v>
      </c>
      <c r="H35" s="27" t="s">
        <v>31</v>
      </c>
      <c r="I35" s="28" t="s">
        <v>36</v>
      </c>
      <c r="J35" s="38" t="s">
        <v>47</v>
      </c>
      <c r="K35" s="30"/>
      <c r="L35" s="31">
        <v>372558.76</v>
      </c>
      <c r="M35" s="39">
        <f>24595-1314.545</f>
        <v>23280.455</v>
      </c>
      <c r="N35" s="36">
        <f>L35+M35</f>
        <v>395839.215</v>
      </c>
    </row>
    <row r="36" spans="1:14" ht="81" customHeight="1">
      <c r="A36" s="25">
        <f t="shared" si="0"/>
        <v>9</v>
      </c>
      <c r="B36" s="26" t="s">
        <v>33</v>
      </c>
      <c r="C36" s="27" t="s">
        <v>29</v>
      </c>
      <c r="D36" s="27" t="s">
        <v>34</v>
      </c>
      <c r="E36" s="27" t="s">
        <v>39</v>
      </c>
      <c r="F36" s="27" t="s">
        <v>48</v>
      </c>
      <c r="G36" s="27" t="s">
        <v>34</v>
      </c>
      <c r="H36" s="27" t="s">
        <v>31</v>
      </c>
      <c r="I36" s="28" t="s">
        <v>36</v>
      </c>
      <c r="J36" s="38" t="s">
        <v>49</v>
      </c>
      <c r="K36" s="40"/>
      <c r="L36" s="36">
        <v>1620</v>
      </c>
      <c r="M36" s="36"/>
      <c r="N36" s="36">
        <v>1620</v>
      </c>
    </row>
    <row r="37" spans="1:14" ht="48" customHeight="1">
      <c r="A37" s="25">
        <v>10</v>
      </c>
      <c r="B37" s="26" t="s">
        <v>33</v>
      </c>
      <c r="C37" s="27" t="s">
        <v>29</v>
      </c>
      <c r="D37" s="27" t="s">
        <v>34</v>
      </c>
      <c r="E37" s="27" t="s">
        <v>39</v>
      </c>
      <c r="F37" s="27" t="s">
        <v>50</v>
      </c>
      <c r="G37" s="27" t="s">
        <v>34</v>
      </c>
      <c r="H37" s="27" t="s">
        <v>31</v>
      </c>
      <c r="I37" s="28" t="s">
        <v>36</v>
      </c>
      <c r="J37" s="34" t="s">
        <v>51</v>
      </c>
      <c r="K37" s="40"/>
      <c r="L37" s="36">
        <v>17</v>
      </c>
      <c r="M37" s="36"/>
      <c r="N37" s="36">
        <f>L37+M37</f>
        <v>17</v>
      </c>
    </row>
    <row r="38" spans="1:14" ht="42" customHeight="1">
      <c r="A38" s="25">
        <v>11</v>
      </c>
      <c r="B38" s="26" t="s">
        <v>33</v>
      </c>
      <c r="C38" s="27" t="s">
        <v>29</v>
      </c>
      <c r="D38" s="27" t="s">
        <v>34</v>
      </c>
      <c r="E38" s="27" t="s">
        <v>39</v>
      </c>
      <c r="F38" s="27" t="s">
        <v>52</v>
      </c>
      <c r="G38" s="27" t="s">
        <v>34</v>
      </c>
      <c r="H38" s="27" t="s">
        <v>31</v>
      </c>
      <c r="I38" s="28" t="s">
        <v>36</v>
      </c>
      <c r="J38" s="38" t="s">
        <v>53</v>
      </c>
      <c r="K38" s="30">
        <v>260</v>
      </c>
      <c r="L38" s="31">
        <v>130</v>
      </c>
      <c r="M38" s="31"/>
      <c r="N38" s="36">
        <f>L38+M38</f>
        <v>130</v>
      </c>
    </row>
    <row r="39" spans="1:14" ht="18" customHeight="1">
      <c r="A39" s="25">
        <v>12</v>
      </c>
      <c r="B39" s="26" t="s">
        <v>33</v>
      </c>
      <c r="C39" s="27" t="s">
        <v>29</v>
      </c>
      <c r="D39" s="27" t="s">
        <v>54</v>
      </c>
      <c r="E39" s="27" t="s">
        <v>30</v>
      </c>
      <c r="F39" s="27" t="s">
        <v>28</v>
      </c>
      <c r="G39" s="27" t="s">
        <v>30</v>
      </c>
      <c r="H39" s="27" t="s">
        <v>31</v>
      </c>
      <c r="I39" s="28" t="s">
        <v>28</v>
      </c>
      <c r="J39" s="29" t="s">
        <v>55</v>
      </c>
      <c r="K39" s="30" t="e">
        <f>SUM(#REF!+K40+K41)</f>
        <v>#REF!</v>
      </c>
      <c r="L39" s="31">
        <f>SUM(L40+L41)</f>
        <v>13337</v>
      </c>
      <c r="M39" s="31">
        <f>SUM(M40+M41)</f>
        <v>1420</v>
      </c>
      <c r="N39" s="31">
        <f>SUM(N40+N41)</f>
        <v>14757</v>
      </c>
    </row>
    <row r="40" spans="1:14" ht="30" customHeight="1">
      <c r="A40" s="25">
        <f t="shared" si="0"/>
        <v>13</v>
      </c>
      <c r="B40" s="26" t="s">
        <v>33</v>
      </c>
      <c r="C40" s="27" t="s">
        <v>29</v>
      </c>
      <c r="D40" s="27" t="s">
        <v>54</v>
      </c>
      <c r="E40" s="27" t="s">
        <v>39</v>
      </c>
      <c r="F40" s="27" t="s">
        <v>28</v>
      </c>
      <c r="G40" s="27" t="s">
        <v>39</v>
      </c>
      <c r="H40" s="27" t="s">
        <v>31</v>
      </c>
      <c r="I40" s="28" t="s">
        <v>36</v>
      </c>
      <c r="J40" s="38" t="s">
        <v>56</v>
      </c>
      <c r="K40" s="30">
        <v>8000</v>
      </c>
      <c r="L40" s="31">
        <v>13168</v>
      </c>
      <c r="M40" s="31">
        <v>1400</v>
      </c>
      <c r="N40" s="36">
        <f>L40+M40</f>
        <v>14568</v>
      </c>
    </row>
    <row r="41" spans="1:14" ht="18" customHeight="1">
      <c r="A41" s="25">
        <f t="shared" si="0"/>
        <v>14</v>
      </c>
      <c r="B41" s="26" t="s">
        <v>33</v>
      </c>
      <c r="C41" s="27" t="s">
        <v>29</v>
      </c>
      <c r="D41" s="27" t="s">
        <v>54</v>
      </c>
      <c r="E41" s="27" t="s">
        <v>57</v>
      </c>
      <c r="F41" s="27" t="s">
        <v>28</v>
      </c>
      <c r="G41" s="27" t="s">
        <v>34</v>
      </c>
      <c r="H41" s="27" t="s">
        <v>31</v>
      </c>
      <c r="I41" s="28" t="s">
        <v>36</v>
      </c>
      <c r="J41" s="38" t="s">
        <v>58</v>
      </c>
      <c r="K41" s="30"/>
      <c r="L41" s="31">
        <v>169</v>
      </c>
      <c r="M41" s="31">
        <v>20</v>
      </c>
      <c r="N41" s="36">
        <f>L41+M41</f>
        <v>189</v>
      </c>
    </row>
    <row r="42" spans="1:14" ht="18" customHeight="1">
      <c r="A42" s="25">
        <f t="shared" si="0"/>
        <v>15</v>
      </c>
      <c r="B42" s="26" t="s">
        <v>33</v>
      </c>
      <c r="C42" s="27" t="s">
        <v>29</v>
      </c>
      <c r="D42" s="27" t="s">
        <v>59</v>
      </c>
      <c r="E42" s="27" t="s">
        <v>30</v>
      </c>
      <c r="F42" s="27" t="s">
        <v>28</v>
      </c>
      <c r="G42" s="27" t="s">
        <v>30</v>
      </c>
      <c r="H42" s="27" t="s">
        <v>31</v>
      </c>
      <c r="I42" s="28" t="s">
        <v>28</v>
      </c>
      <c r="J42" s="29" t="s">
        <v>60</v>
      </c>
      <c r="K42" s="30">
        <f>SUM(K43:K43)</f>
        <v>6000</v>
      </c>
      <c r="L42" s="31">
        <f>SUM(L43+L44)</f>
        <v>18250</v>
      </c>
      <c r="M42" s="31">
        <f>SUM(M43+M44)</f>
        <v>3400</v>
      </c>
      <c r="N42" s="31">
        <f>SUM(N43+N44)</f>
        <v>21650</v>
      </c>
    </row>
    <row r="43" spans="1:14" ht="42" customHeight="1">
      <c r="A43" s="25">
        <f t="shared" si="0"/>
        <v>16</v>
      </c>
      <c r="B43" s="26" t="s">
        <v>33</v>
      </c>
      <c r="C43" s="27" t="s">
        <v>29</v>
      </c>
      <c r="D43" s="27" t="s">
        <v>59</v>
      </c>
      <c r="E43" s="27" t="s">
        <v>34</v>
      </c>
      <c r="F43" s="27" t="s">
        <v>44</v>
      </c>
      <c r="G43" s="27" t="s">
        <v>61</v>
      </c>
      <c r="H43" s="27" t="s">
        <v>31</v>
      </c>
      <c r="I43" s="28" t="s">
        <v>36</v>
      </c>
      <c r="J43" s="41" t="s">
        <v>62</v>
      </c>
      <c r="K43" s="30">
        <v>6000</v>
      </c>
      <c r="L43" s="31">
        <v>8500</v>
      </c>
      <c r="M43" s="31">
        <v>1000</v>
      </c>
      <c r="N43" s="36">
        <f>L43+M43</f>
        <v>9500</v>
      </c>
    </row>
    <row r="44" spans="1:14" ht="17.25" customHeight="1">
      <c r="A44" s="25">
        <f t="shared" si="0"/>
        <v>17</v>
      </c>
      <c r="B44" s="26" t="s">
        <v>33</v>
      </c>
      <c r="C44" s="27" t="s">
        <v>29</v>
      </c>
      <c r="D44" s="27" t="s">
        <v>59</v>
      </c>
      <c r="E44" s="27" t="s">
        <v>59</v>
      </c>
      <c r="F44" s="27" t="s">
        <v>28</v>
      </c>
      <c r="G44" s="27" t="s">
        <v>30</v>
      </c>
      <c r="H44" s="27" t="s">
        <v>31</v>
      </c>
      <c r="I44" s="28" t="s">
        <v>36</v>
      </c>
      <c r="J44" s="33" t="s">
        <v>63</v>
      </c>
      <c r="K44" s="30" t="e">
        <f>#REF!+#REF!+#REF!</f>
        <v>#REF!</v>
      </c>
      <c r="L44" s="31">
        <f>SUM(L45:L46)</f>
        <v>9750</v>
      </c>
      <c r="M44" s="31">
        <f>SUM(M45:M46)</f>
        <v>2400</v>
      </c>
      <c r="N44" s="31">
        <f>SUM(N45:N46)</f>
        <v>12150</v>
      </c>
    </row>
    <row r="45" spans="1:14" ht="58.5" customHeight="1">
      <c r="A45" s="25">
        <f t="shared" si="0"/>
        <v>18</v>
      </c>
      <c r="B45" s="26" t="s">
        <v>33</v>
      </c>
      <c r="C45" s="27" t="s">
        <v>29</v>
      </c>
      <c r="D45" s="27" t="s">
        <v>59</v>
      </c>
      <c r="E45" s="27" t="s">
        <v>59</v>
      </c>
      <c r="F45" s="27" t="s">
        <v>38</v>
      </c>
      <c r="G45" s="27" t="s">
        <v>61</v>
      </c>
      <c r="H45" s="27" t="s">
        <v>31</v>
      </c>
      <c r="I45" s="28" t="s">
        <v>36</v>
      </c>
      <c r="J45" s="38" t="s">
        <v>64</v>
      </c>
      <c r="K45" s="30"/>
      <c r="L45" s="31">
        <v>2750</v>
      </c>
      <c r="M45" s="31"/>
      <c r="N45" s="36">
        <f>L45+M45</f>
        <v>2750</v>
      </c>
    </row>
    <row r="46" spans="1:14" ht="54" customHeight="1">
      <c r="A46" s="32">
        <f t="shared" si="0"/>
        <v>19</v>
      </c>
      <c r="B46" s="26" t="s">
        <v>33</v>
      </c>
      <c r="C46" s="27" t="s">
        <v>29</v>
      </c>
      <c r="D46" s="27" t="s">
        <v>59</v>
      </c>
      <c r="E46" s="27" t="s">
        <v>59</v>
      </c>
      <c r="F46" s="27" t="s">
        <v>48</v>
      </c>
      <c r="G46" s="27" t="s">
        <v>61</v>
      </c>
      <c r="H46" s="27" t="s">
        <v>31</v>
      </c>
      <c r="I46" s="28" t="s">
        <v>36</v>
      </c>
      <c r="J46" s="34" t="s">
        <v>65</v>
      </c>
      <c r="K46" s="40"/>
      <c r="L46" s="36">
        <v>7000</v>
      </c>
      <c r="M46" s="36">
        <v>2400</v>
      </c>
      <c r="N46" s="36">
        <f>L46+M46</f>
        <v>9400</v>
      </c>
    </row>
    <row r="47" spans="1:14" ht="17.25" customHeight="1">
      <c r="A47" s="32">
        <f t="shared" si="0"/>
        <v>20</v>
      </c>
      <c r="B47" s="26" t="s">
        <v>28</v>
      </c>
      <c r="C47" s="27" t="s">
        <v>29</v>
      </c>
      <c r="D47" s="27" t="s">
        <v>66</v>
      </c>
      <c r="E47" s="27" t="s">
        <v>30</v>
      </c>
      <c r="F47" s="27" t="s">
        <v>28</v>
      </c>
      <c r="G47" s="27" t="s">
        <v>30</v>
      </c>
      <c r="H47" s="27" t="s">
        <v>31</v>
      </c>
      <c r="I47" s="28" t="s">
        <v>28</v>
      </c>
      <c r="J47" s="42" t="s">
        <v>67</v>
      </c>
      <c r="K47" s="43" t="e">
        <f>SUM(K48+#REF!)</f>
        <v>#REF!</v>
      </c>
      <c r="L47" s="44">
        <f>SUM(L48:L50)</f>
        <v>8900</v>
      </c>
      <c r="M47" s="44">
        <f>SUM(M48:M50)</f>
        <v>50</v>
      </c>
      <c r="N47" s="44">
        <f>SUM(N48:N50)</f>
        <v>8950</v>
      </c>
    </row>
    <row r="48" spans="1:14" ht="27" customHeight="1">
      <c r="A48" s="25">
        <f t="shared" si="0"/>
        <v>21</v>
      </c>
      <c r="B48" s="26" t="s">
        <v>33</v>
      </c>
      <c r="C48" s="27" t="s">
        <v>29</v>
      </c>
      <c r="D48" s="27" t="s">
        <v>66</v>
      </c>
      <c r="E48" s="27" t="s">
        <v>57</v>
      </c>
      <c r="F48" s="27" t="s">
        <v>42</v>
      </c>
      <c r="G48" s="27" t="s">
        <v>34</v>
      </c>
      <c r="H48" s="27" t="s">
        <v>31</v>
      </c>
      <c r="I48" s="28" t="s">
        <v>36</v>
      </c>
      <c r="J48" s="38" t="s">
        <v>68</v>
      </c>
      <c r="K48" s="30">
        <v>900</v>
      </c>
      <c r="L48" s="31">
        <v>2250</v>
      </c>
      <c r="M48" s="31"/>
      <c r="N48" s="36">
        <f>L48+M48</f>
        <v>2250</v>
      </c>
    </row>
    <row r="49" spans="1:14" ht="84.75" customHeight="1">
      <c r="A49" s="25">
        <f t="shared" si="0"/>
        <v>22</v>
      </c>
      <c r="B49" s="26" t="s">
        <v>69</v>
      </c>
      <c r="C49" s="27" t="s">
        <v>29</v>
      </c>
      <c r="D49" s="27" t="s">
        <v>66</v>
      </c>
      <c r="E49" s="27" t="s">
        <v>70</v>
      </c>
      <c r="F49" s="27" t="s">
        <v>71</v>
      </c>
      <c r="G49" s="27" t="s">
        <v>34</v>
      </c>
      <c r="H49" s="27" t="s">
        <v>31</v>
      </c>
      <c r="I49" s="28" t="s">
        <v>36</v>
      </c>
      <c r="J49" s="41" t="s">
        <v>72</v>
      </c>
      <c r="K49" s="30"/>
      <c r="L49" s="31">
        <v>6600</v>
      </c>
      <c r="M49" s="31"/>
      <c r="N49" s="36">
        <f>L49+M49</f>
        <v>6600</v>
      </c>
    </row>
    <row r="50" spans="1:14" ht="30" customHeight="1">
      <c r="A50" s="25">
        <f t="shared" si="0"/>
        <v>23</v>
      </c>
      <c r="B50" s="26" t="s">
        <v>73</v>
      </c>
      <c r="C50" s="27" t="s">
        <v>29</v>
      </c>
      <c r="D50" s="27" t="s">
        <v>66</v>
      </c>
      <c r="E50" s="27" t="s">
        <v>70</v>
      </c>
      <c r="F50" s="27" t="s">
        <v>74</v>
      </c>
      <c r="G50" s="27" t="s">
        <v>34</v>
      </c>
      <c r="H50" s="27" t="s">
        <v>31</v>
      </c>
      <c r="I50" s="28" t="s">
        <v>36</v>
      </c>
      <c r="J50" s="41" t="s">
        <v>75</v>
      </c>
      <c r="K50" s="30"/>
      <c r="L50" s="31">
        <v>50</v>
      </c>
      <c r="M50" s="31">
        <v>50</v>
      </c>
      <c r="N50" s="36">
        <f aca="true" t="shared" si="1" ref="N50:N55">L50+M50</f>
        <v>100</v>
      </c>
    </row>
    <row r="51" spans="1:14" ht="27.75" customHeight="1">
      <c r="A51" s="25">
        <f t="shared" si="0"/>
        <v>24</v>
      </c>
      <c r="B51" s="26" t="s">
        <v>33</v>
      </c>
      <c r="C51" s="27" t="s">
        <v>29</v>
      </c>
      <c r="D51" s="27" t="s">
        <v>76</v>
      </c>
      <c r="E51" s="27" t="s">
        <v>30</v>
      </c>
      <c r="F51" s="27" t="s">
        <v>28</v>
      </c>
      <c r="G51" s="27" t="s">
        <v>30</v>
      </c>
      <c r="H51" s="27" t="s">
        <v>31</v>
      </c>
      <c r="I51" s="28" t="s">
        <v>28</v>
      </c>
      <c r="J51" s="29" t="s">
        <v>77</v>
      </c>
      <c r="K51" s="30" t="e">
        <f>#REF!+K54+#REF!+K56+#REF!+K57+K58+K59</f>
        <v>#REF!</v>
      </c>
      <c r="L51" s="31">
        <f>SUM(L52:L59)</f>
        <v>500</v>
      </c>
      <c r="M51" s="31">
        <f>SUM(M52:M59)</f>
        <v>0</v>
      </c>
      <c r="N51" s="31">
        <f>SUM(N52:N59)</f>
        <v>500</v>
      </c>
    </row>
    <row r="52" spans="1:14" ht="30" customHeight="1">
      <c r="A52" s="25">
        <f t="shared" si="0"/>
        <v>25</v>
      </c>
      <c r="B52" s="26" t="s">
        <v>33</v>
      </c>
      <c r="C52" s="27" t="s">
        <v>29</v>
      </c>
      <c r="D52" s="27" t="s">
        <v>76</v>
      </c>
      <c r="E52" s="27" t="s">
        <v>34</v>
      </c>
      <c r="F52" s="27" t="s">
        <v>44</v>
      </c>
      <c r="G52" s="27" t="s">
        <v>61</v>
      </c>
      <c r="H52" s="27" t="s">
        <v>31</v>
      </c>
      <c r="I52" s="28" t="s">
        <v>36</v>
      </c>
      <c r="J52" s="38" t="s">
        <v>78</v>
      </c>
      <c r="K52" s="30"/>
      <c r="L52" s="31"/>
      <c r="M52" s="31"/>
      <c r="N52" s="36">
        <f t="shared" si="1"/>
        <v>0</v>
      </c>
    </row>
    <row r="53" spans="1:14" ht="17.25" customHeight="1">
      <c r="A53" s="25">
        <f t="shared" si="0"/>
        <v>26</v>
      </c>
      <c r="B53" s="26" t="s">
        <v>33</v>
      </c>
      <c r="C53" s="27" t="s">
        <v>29</v>
      </c>
      <c r="D53" s="27" t="s">
        <v>76</v>
      </c>
      <c r="E53" s="27" t="s">
        <v>61</v>
      </c>
      <c r="F53" s="27" t="s">
        <v>42</v>
      </c>
      <c r="G53" s="27" t="s">
        <v>39</v>
      </c>
      <c r="H53" s="27" t="s">
        <v>31</v>
      </c>
      <c r="I53" s="28" t="s">
        <v>36</v>
      </c>
      <c r="J53" s="38" t="s">
        <v>79</v>
      </c>
      <c r="K53" s="30"/>
      <c r="L53" s="31"/>
      <c r="M53" s="31"/>
      <c r="N53" s="36">
        <f t="shared" si="1"/>
        <v>0</v>
      </c>
    </row>
    <row r="54" spans="1:14" ht="17.25" customHeight="1">
      <c r="A54" s="25">
        <f t="shared" si="0"/>
        <v>27</v>
      </c>
      <c r="B54" s="26" t="s">
        <v>33</v>
      </c>
      <c r="C54" s="27" t="s">
        <v>29</v>
      </c>
      <c r="D54" s="27" t="s">
        <v>76</v>
      </c>
      <c r="E54" s="27" t="s">
        <v>61</v>
      </c>
      <c r="F54" s="27" t="s">
        <v>50</v>
      </c>
      <c r="G54" s="27" t="s">
        <v>34</v>
      </c>
      <c r="H54" s="27" t="s">
        <v>31</v>
      </c>
      <c r="I54" s="28" t="s">
        <v>36</v>
      </c>
      <c r="J54" s="38" t="s">
        <v>80</v>
      </c>
      <c r="K54" s="30">
        <v>7000</v>
      </c>
      <c r="L54" s="31"/>
      <c r="M54" s="31"/>
      <c r="N54" s="36">
        <f t="shared" si="1"/>
        <v>0</v>
      </c>
    </row>
    <row r="55" spans="1:14" ht="30.75" customHeight="1">
      <c r="A55" s="25">
        <f t="shared" si="0"/>
        <v>28</v>
      </c>
      <c r="B55" s="26" t="s">
        <v>33</v>
      </c>
      <c r="C55" s="27" t="s">
        <v>29</v>
      </c>
      <c r="D55" s="27" t="s">
        <v>76</v>
      </c>
      <c r="E55" s="27" t="s">
        <v>61</v>
      </c>
      <c r="F55" s="27" t="s">
        <v>81</v>
      </c>
      <c r="G55" s="27" t="s">
        <v>61</v>
      </c>
      <c r="H55" s="27" t="s">
        <v>31</v>
      </c>
      <c r="I55" s="28" t="s">
        <v>36</v>
      </c>
      <c r="J55" s="38" t="s">
        <v>82</v>
      </c>
      <c r="K55" s="30"/>
      <c r="L55" s="31">
        <v>500</v>
      </c>
      <c r="M55" s="31"/>
      <c r="N55" s="36">
        <f t="shared" si="1"/>
        <v>500</v>
      </c>
    </row>
    <row r="56" spans="1:14" ht="33.75" customHeight="1">
      <c r="A56" s="25">
        <f t="shared" si="0"/>
        <v>29</v>
      </c>
      <c r="B56" s="26" t="s">
        <v>33</v>
      </c>
      <c r="C56" s="27" t="s">
        <v>29</v>
      </c>
      <c r="D56" s="27" t="s">
        <v>76</v>
      </c>
      <c r="E56" s="27" t="s">
        <v>59</v>
      </c>
      <c r="F56" s="27" t="s">
        <v>44</v>
      </c>
      <c r="G56" s="27" t="s">
        <v>39</v>
      </c>
      <c r="H56" s="27" t="s">
        <v>31</v>
      </c>
      <c r="I56" s="28" t="s">
        <v>36</v>
      </c>
      <c r="J56" s="38" t="s">
        <v>83</v>
      </c>
      <c r="K56" s="30">
        <v>7000</v>
      </c>
      <c r="L56" s="31"/>
      <c r="M56" s="31"/>
      <c r="N56" s="31"/>
    </row>
    <row r="57" spans="1:14" ht="19.5" customHeight="1">
      <c r="A57" s="25">
        <f t="shared" si="0"/>
        <v>30</v>
      </c>
      <c r="B57" s="26" t="s">
        <v>33</v>
      </c>
      <c r="C57" s="27" t="s">
        <v>29</v>
      </c>
      <c r="D57" s="27" t="s">
        <v>76</v>
      </c>
      <c r="E57" s="27" t="s">
        <v>70</v>
      </c>
      <c r="F57" s="27" t="s">
        <v>42</v>
      </c>
      <c r="G57" s="27" t="s">
        <v>61</v>
      </c>
      <c r="H57" s="27" t="s">
        <v>31</v>
      </c>
      <c r="I57" s="28" t="s">
        <v>36</v>
      </c>
      <c r="J57" s="38" t="s">
        <v>84</v>
      </c>
      <c r="K57" s="30">
        <v>500</v>
      </c>
      <c r="L57" s="31"/>
      <c r="M57" s="31"/>
      <c r="N57" s="31"/>
    </row>
    <row r="58" spans="1:14" ht="57.75" customHeight="1">
      <c r="A58" s="25">
        <f t="shared" si="0"/>
        <v>31</v>
      </c>
      <c r="B58" s="26" t="s">
        <v>33</v>
      </c>
      <c r="C58" s="27" t="s">
        <v>29</v>
      </c>
      <c r="D58" s="27" t="s">
        <v>76</v>
      </c>
      <c r="E58" s="27" t="s">
        <v>70</v>
      </c>
      <c r="F58" s="27" t="s">
        <v>50</v>
      </c>
      <c r="G58" s="27" t="s">
        <v>61</v>
      </c>
      <c r="H58" s="27" t="s">
        <v>31</v>
      </c>
      <c r="I58" s="28" t="s">
        <v>36</v>
      </c>
      <c r="J58" s="38" t="s">
        <v>85</v>
      </c>
      <c r="K58" s="30">
        <v>425</v>
      </c>
      <c r="L58" s="31"/>
      <c r="M58" s="31"/>
      <c r="N58" s="31"/>
    </row>
    <row r="59" spans="1:14" ht="29.25" customHeight="1">
      <c r="A59" s="25">
        <f t="shared" si="0"/>
        <v>32</v>
      </c>
      <c r="B59" s="26" t="s">
        <v>33</v>
      </c>
      <c r="C59" s="27" t="s">
        <v>29</v>
      </c>
      <c r="D59" s="27" t="s">
        <v>76</v>
      </c>
      <c r="E59" s="27" t="s">
        <v>70</v>
      </c>
      <c r="F59" s="27" t="s">
        <v>81</v>
      </c>
      <c r="G59" s="27" t="s">
        <v>61</v>
      </c>
      <c r="H59" s="27" t="s">
        <v>31</v>
      </c>
      <c r="I59" s="28" t="s">
        <v>36</v>
      </c>
      <c r="J59" s="38" t="s">
        <v>86</v>
      </c>
      <c r="K59" s="30">
        <v>2250</v>
      </c>
      <c r="L59" s="31"/>
      <c r="M59" s="31"/>
      <c r="N59" s="31"/>
    </row>
    <row r="60" spans="1:14" ht="42.75" customHeight="1">
      <c r="A60" s="25">
        <f t="shared" si="0"/>
        <v>33</v>
      </c>
      <c r="B60" s="26" t="s">
        <v>28</v>
      </c>
      <c r="C60" s="27" t="s">
        <v>29</v>
      </c>
      <c r="D60" s="27" t="s">
        <v>87</v>
      </c>
      <c r="E60" s="27" t="s">
        <v>30</v>
      </c>
      <c r="F60" s="27" t="s">
        <v>28</v>
      </c>
      <c r="G60" s="27" t="s">
        <v>30</v>
      </c>
      <c r="H60" s="27" t="s">
        <v>31</v>
      </c>
      <c r="I60" s="28" t="s">
        <v>28</v>
      </c>
      <c r="J60" s="29" t="s">
        <v>88</v>
      </c>
      <c r="K60" s="30" t="e">
        <f>K62+K63</f>
        <v>#REF!</v>
      </c>
      <c r="L60" s="31">
        <f>SUM(L61+L62+L63+L67+L68)</f>
        <v>117951.269</v>
      </c>
      <c r="M60" s="31">
        <f>SUM(M61+M62+M63+M67+M68)</f>
        <v>4228</v>
      </c>
      <c r="N60" s="31">
        <f>SUM(N61+N62+N63+N67+N68)</f>
        <v>122179.269</v>
      </c>
    </row>
    <row r="61" spans="1:14" ht="30" customHeight="1">
      <c r="A61" s="25">
        <f t="shared" si="0"/>
        <v>34</v>
      </c>
      <c r="B61" s="26" t="s">
        <v>89</v>
      </c>
      <c r="C61" s="27" t="s">
        <v>29</v>
      </c>
      <c r="D61" s="27" t="s">
        <v>87</v>
      </c>
      <c r="E61" s="27" t="s">
        <v>34</v>
      </c>
      <c r="F61" s="27" t="s">
        <v>52</v>
      </c>
      <c r="G61" s="27" t="s">
        <v>61</v>
      </c>
      <c r="H61" s="27" t="s">
        <v>31</v>
      </c>
      <c r="I61" s="28" t="s">
        <v>90</v>
      </c>
      <c r="J61" s="38" t="s">
        <v>91</v>
      </c>
      <c r="K61" s="30"/>
      <c r="L61" s="31">
        <v>114.269</v>
      </c>
      <c r="M61" s="31"/>
      <c r="N61" s="36">
        <f>L61+M61</f>
        <v>114.269</v>
      </c>
    </row>
    <row r="62" spans="1:14" ht="30" customHeight="1">
      <c r="A62" s="25">
        <f t="shared" si="0"/>
        <v>35</v>
      </c>
      <c r="B62" s="26" t="s">
        <v>92</v>
      </c>
      <c r="C62" s="27" t="s">
        <v>29</v>
      </c>
      <c r="D62" s="27" t="s">
        <v>87</v>
      </c>
      <c r="E62" s="27" t="s">
        <v>57</v>
      </c>
      <c r="F62" s="27" t="s">
        <v>52</v>
      </c>
      <c r="G62" s="27" t="s">
        <v>61</v>
      </c>
      <c r="H62" s="45" t="s">
        <v>93</v>
      </c>
      <c r="I62" s="28" t="s">
        <v>90</v>
      </c>
      <c r="J62" s="41" t="s">
        <v>94</v>
      </c>
      <c r="K62" s="30">
        <v>8349</v>
      </c>
      <c r="L62" s="31">
        <v>51225</v>
      </c>
      <c r="M62" s="31"/>
      <c r="N62" s="31">
        <v>51225</v>
      </c>
    </row>
    <row r="63" spans="1:14" ht="30" customHeight="1">
      <c r="A63" s="25">
        <f t="shared" si="0"/>
        <v>36</v>
      </c>
      <c r="B63" s="26" t="s">
        <v>28</v>
      </c>
      <c r="C63" s="27" t="s">
        <v>29</v>
      </c>
      <c r="D63" s="27" t="s">
        <v>87</v>
      </c>
      <c r="E63" s="27" t="s">
        <v>54</v>
      </c>
      <c r="F63" s="27" t="s">
        <v>28</v>
      </c>
      <c r="G63" s="27" t="s">
        <v>30</v>
      </c>
      <c r="H63" s="27" t="s">
        <v>31</v>
      </c>
      <c r="I63" s="28" t="s">
        <v>90</v>
      </c>
      <c r="J63" s="33" t="s">
        <v>95</v>
      </c>
      <c r="K63" s="30" t="e">
        <f>#REF!+#REF!+K67+K68</f>
        <v>#REF!</v>
      </c>
      <c r="L63" s="31">
        <f>SUM(L64:L66)</f>
        <v>14996</v>
      </c>
      <c r="M63" s="31">
        <f>SUM(M64:M66)</f>
        <v>728</v>
      </c>
      <c r="N63" s="31">
        <f>SUM(N64:N66)</f>
        <v>15724</v>
      </c>
    </row>
    <row r="64" spans="1:14" ht="69" customHeight="1">
      <c r="A64" s="25">
        <f t="shared" si="0"/>
        <v>37</v>
      </c>
      <c r="B64" s="46" t="s">
        <v>89</v>
      </c>
      <c r="C64" s="45" t="s">
        <v>29</v>
      </c>
      <c r="D64" s="45" t="s">
        <v>87</v>
      </c>
      <c r="E64" s="45" t="s">
        <v>54</v>
      </c>
      <c r="F64" s="45" t="s">
        <v>96</v>
      </c>
      <c r="G64" s="45" t="s">
        <v>61</v>
      </c>
      <c r="H64" s="45" t="s">
        <v>31</v>
      </c>
      <c r="I64" s="47" t="s">
        <v>90</v>
      </c>
      <c r="J64" s="38" t="s">
        <v>97</v>
      </c>
      <c r="K64" s="30">
        <v>65</v>
      </c>
      <c r="L64" s="31">
        <v>12848</v>
      </c>
      <c r="M64" s="31">
        <v>600</v>
      </c>
      <c r="N64" s="36">
        <f>L64+M64</f>
        <v>13448</v>
      </c>
    </row>
    <row r="65" spans="1:14" ht="68.25" customHeight="1">
      <c r="A65" s="25">
        <f t="shared" si="0"/>
        <v>38</v>
      </c>
      <c r="B65" s="26" t="s">
        <v>89</v>
      </c>
      <c r="C65" s="27" t="s">
        <v>29</v>
      </c>
      <c r="D65" s="27" t="s">
        <v>87</v>
      </c>
      <c r="E65" s="27" t="s">
        <v>54</v>
      </c>
      <c r="F65" s="27" t="s">
        <v>38</v>
      </c>
      <c r="G65" s="27" t="s">
        <v>61</v>
      </c>
      <c r="H65" s="27" t="s">
        <v>31</v>
      </c>
      <c r="I65" s="28" t="s">
        <v>90</v>
      </c>
      <c r="J65" s="41" t="s">
        <v>98</v>
      </c>
      <c r="K65" s="30"/>
      <c r="L65" s="31">
        <v>198</v>
      </c>
      <c r="M65" s="31"/>
      <c r="N65" s="36">
        <f>L65+M65</f>
        <v>198</v>
      </c>
    </row>
    <row r="66" spans="1:14" ht="57.75" customHeight="1">
      <c r="A66" s="25">
        <f t="shared" si="0"/>
        <v>39</v>
      </c>
      <c r="B66" s="26" t="s">
        <v>89</v>
      </c>
      <c r="C66" s="27" t="s">
        <v>29</v>
      </c>
      <c r="D66" s="27" t="s">
        <v>87</v>
      </c>
      <c r="E66" s="27" t="s">
        <v>54</v>
      </c>
      <c r="F66" s="27" t="s">
        <v>99</v>
      </c>
      <c r="G66" s="27" t="s">
        <v>61</v>
      </c>
      <c r="H66" s="27" t="s">
        <v>31</v>
      </c>
      <c r="I66" s="28" t="s">
        <v>90</v>
      </c>
      <c r="J66" s="38" t="s">
        <v>100</v>
      </c>
      <c r="K66" s="30"/>
      <c r="L66" s="31">
        <v>1950</v>
      </c>
      <c r="M66" s="31">
        <v>128</v>
      </c>
      <c r="N66" s="36">
        <f>L66+M66</f>
        <v>2078</v>
      </c>
    </row>
    <row r="67" spans="1:14" ht="45" customHeight="1">
      <c r="A67" s="25">
        <f t="shared" si="0"/>
        <v>40</v>
      </c>
      <c r="B67" s="26" t="s">
        <v>89</v>
      </c>
      <c r="C67" s="27" t="s">
        <v>29</v>
      </c>
      <c r="D67" s="27" t="s">
        <v>87</v>
      </c>
      <c r="E67" s="27" t="s">
        <v>70</v>
      </c>
      <c r="F67" s="27" t="s">
        <v>101</v>
      </c>
      <c r="G67" s="27" t="s">
        <v>61</v>
      </c>
      <c r="H67" s="27" t="s">
        <v>31</v>
      </c>
      <c r="I67" s="28" t="s">
        <v>90</v>
      </c>
      <c r="J67" s="38" t="s">
        <v>102</v>
      </c>
      <c r="K67" s="30">
        <v>2116</v>
      </c>
      <c r="L67" s="31">
        <v>1076</v>
      </c>
      <c r="M67" s="31"/>
      <c r="N67" s="36">
        <f>L67+M67</f>
        <v>1076</v>
      </c>
    </row>
    <row r="68" spans="1:14" ht="29.25" customHeight="1">
      <c r="A68" s="25">
        <f t="shared" si="0"/>
        <v>41</v>
      </c>
      <c r="B68" s="26" t="s">
        <v>89</v>
      </c>
      <c r="C68" s="27" t="s">
        <v>29</v>
      </c>
      <c r="D68" s="27" t="s">
        <v>87</v>
      </c>
      <c r="E68" s="27" t="s">
        <v>66</v>
      </c>
      <c r="F68" s="27" t="s">
        <v>103</v>
      </c>
      <c r="G68" s="27" t="s">
        <v>61</v>
      </c>
      <c r="H68" s="27" t="s">
        <v>31</v>
      </c>
      <c r="I68" s="28" t="s">
        <v>90</v>
      </c>
      <c r="J68" s="38" t="s">
        <v>104</v>
      </c>
      <c r="K68" s="30">
        <v>2000</v>
      </c>
      <c r="L68" s="31">
        <v>50540</v>
      </c>
      <c r="M68" s="31">
        <v>3500</v>
      </c>
      <c r="N68" s="36">
        <f>L68+M68</f>
        <v>54040</v>
      </c>
    </row>
    <row r="69" spans="1:14" ht="17.25" customHeight="1">
      <c r="A69" s="25">
        <f t="shared" si="0"/>
        <v>42</v>
      </c>
      <c r="B69" s="26" t="s">
        <v>28</v>
      </c>
      <c r="C69" s="27" t="s">
        <v>29</v>
      </c>
      <c r="D69" s="27" t="s">
        <v>105</v>
      </c>
      <c r="E69" s="27" t="s">
        <v>30</v>
      </c>
      <c r="F69" s="27" t="s">
        <v>28</v>
      </c>
      <c r="G69" s="27" t="s">
        <v>30</v>
      </c>
      <c r="H69" s="27" t="s">
        <v>31</v>
      </c>
      <c r="I69" s="28" t="s">
        <v>28</v>
      </c>
      <c r="J69" s="29" t="s">
        <v>106</v>
      </c>
      <c r="K69" s="30" t="e">
        <f>SUM(K70+#REF!+#REF!)</f>
        <v>#REF!</v>
      </c>
      <c r="L69" s="31">
        <f>SUM(L70)</f>
        <v>3412</v>
      </c>
      <c r="M69" s="31"/>
      <c r="N69" s="31">
        <f>SUM(N70)</f>
        <v>3412</v>
      </c>
    </row>
    <row r="70" spans="1:14" ht="17.25" customHeight="1">
      <c r="A70" s="25">
        <f t="shared" si="0"/>
        <v>43</v>
      </c>
      <c r="B70" s="26" t="s">
        <v>28</v>
      </c>
      <c r="C70" s="27" t="s">
        <v>29</v>
      </c>
      <c r="D70" s="27" t="s">
        <v>105</v>
      </c>
      <c r="E70" s="27" t="s">
        <v>34</v>
      </c>
      <c r="F70" s="27" t="s">
        <v>28</v>
      </c>
      <c r="G70" s="27" t="s">
        <v>34</v>
      </c>
      <c r="H70" s="27" t="s">
        <v>31</v>
      </c>
      <c r="I70" s="28" t="s">
        <v>90</v>
      </c>
      <c r="J70" s="38" t="s">
        <v>107</v>
      </c>
      <c r="K70" s="30">
        <v>9000</v>
      </c>
      <c r="L70" s="31">
        <v>3412</v>
      </c>
      <c r="M70" s="31"/>
      <c r="N70" s="31">
        <v>3412</v>
      </c>
    </row>
    <row r="71" spans="1:14" ht="29.25" customHeight="1">
      <c r="A71" s="25">
        <f t="shared" si="0"/>
        <v>44</v>
      </c>
      <c r="B71" s="26" t="s">
        <v>28</v>
      </c>
      <c r="C71" s="27" t="s">
        <v>29</v>
      </c>
      <c r="D71" s="27" t="s">
        <v>108</v>
      </c>
      <c r="E71" s="27" t="s">
        <v>30</v>
      </c>
      <c r="F71" s="27" t="s">
        <v>28</v>
      </c>
      <c r="G71" s="27" t="s">
        <v>30</v>
      </c>
      <c r="H71" s="27" t="s">
        <v>31</v>
      </c>
      <c r="I71" s="28" t="s">
        <v>28</v>
      </c>
      <c r="J71" s="29" t="s">
        <v>109</v>
      </c>
      <c r="K71" s="30"/>
      <c r="L71" s="31">
        <f>SUM(L72:L78)</f>
        <v>21733</v>
      </c>
      <c r="M71" s="31"/>
      <c r="N71" s="31">
        <f>SUM(N72:N78)</f>
        <v>21733</v>
      </c>
    </row>
    <row r="72" spans="1:14" ht="42.75" customHeight="1">
      <c r="A72" s="25">
        <f t="shared" si="0"/>
        <v>45</v>
      </c>
      <c r="B72" s="26" t="s">
        <v>69</v>
      </c>
      <c r="C72" s="27" t="s">
        <v>29</v>
      </c>
      <c r="D72" s="27" t="s">
        <v>108</v>
      </c>
      <c r="E72" s="27" t="s">
        <v>57</v>
      </c>
      <c r="F72" s="27" t="s">
        <v>52</v>
      </c>
      <c r="G72" s="27" t="s">
        <v>61</v>
      </c>
      <c r="H72" s="27" t="s">
        <v>110</v>
      </c>
      <c r="I72" s="28" t="s">
        <v>111</v>
      </c>
      <c r="J72" s="38" t="s">
        <v>112</v>
      </c>
      <c r="K72" s="30"/>
      <c r="L72" s="31"/>
      <c r="M72" s="31"/>
      <c r="N72" s="36">
        <f>L72+M72</f>
        <v>0</v>
      </c>
    </row>
    <row r="73" spans="1:14" ht="42" customHeight="1">
      <c r="A73" s="25">
        <f t="shared" si="0"/>
        <v>46</v>
      </c>
      <c r="B73" s="26" t="s">
        <v>113</v>
      </c>
      <c r="C73" s="27" t="s">
        <v>29</v>
      </c>
      <c r="D73" s="27" t="s">
        <v>108</v>
      </c>
      <c r="E73" s="27" t="s">
        <v>57</v>
      </c>
      <c r="F73" s="27" t="s">
        <v>52</v>
      </c>
      <c r="G73" s="27" t="s">
        <v>61</v>
      </c>
      <c r="H73" s="27" t="s">
        <v>114</v>
      </c>
      <c r="I73" s="28" t="s">
        <v>111</v>
      </c>
      <c r="J73" s="34" t="s">
        <v>115</v>
      </c>
      <c r="K73" s="40"/>
      <c r="L73" s="48">
        <v>16793</v>
      </c>
      <c r="M73" s="48"/>
      <c r="N73" s="36">
        <f>L73+M73</f>
        <v>16793</v>
      </c>
    </row>
    <row r="74" spans="1:14" ht="57" customHeight="1">
      <c r="A74" s="25">
        <f t="shared" si="0"/>
        <v>47</v>
      </c>
      <c r="B74" s="26" t="s">
        <v>113</v>
      </c>
      <c r="C74" s="27" t="s">
        <v>29</v>
      </c>
      <c r="D74" s="27" t="s">
        <v>108</v>
      </c>
      <c r="E74" s="27" t="s">
        <v>57</v>
      </c>
      <c r="F74" s="27" t="s">
        <v>52</v>
      </c>
      <c r="G74" s="27" t="s">
        <v>61</v>
      </c>
      <c r="H74" s="27" t="s">
        <v>116</v>
      </c>
      <c r="I74" s="28" t="s">
        <v>111</v>
      </c>
      <c r="J74" s="38" t="s">
        <v>117</v>
      </c>
      <c r="K74" s="30"/>
      <c r="L74" s="31">
        <v>110</v>
      </c>
      <c r="M74" s="31"/>
      <c r="N74" s="31">
        <v>110</v>
      </c>
    </row>
    <row r="75" spans="1:14" ht="54" customHeight="1">
      <c r="A75" s="25">
        <f t="shared" si="0"/>
        <v>48</v>
      </c>
      <c r="B75" s="26" t="s">
        <v>113</v>
      </c>
      <c r="C75" s="27" t="s">
        <v>29</v>
      </c>
      <c r="D75" s="27" t="s">
        <v>108</v>
      </c>
      <c r="E75" s="27" t="s">
        <v>57</v>
      </c>
      <c r="F75" s="27" t="s">
        <v>52</v>
      </c>
      <c r="G75" s="27" t="s">
        <v>61</v>
      </c>
      <c r="H75" s="27" t="s">
        <v>118</v>
      </c>
      <c r="I75" s="28" t="s">
        <v>111</v>
      </c>
      <c r="J75" s="38" t="s">
        <v>119</v>
      </c>
      <c r="K75" s="30"/>
      <c r="L75" s="31">
        <v>2006</v>
      </c>
      <c r="M75" s="31"/>
      <c r="N75" s="31">
        <v>2006</v>
      </c>
    </row>
    <row r="76" spans="1:14" ht="45" customHeight="1">
      <c r="A76" s="25">
        <f t="shared" si="0"/>
        <v>49</v>
      </c>
      <c r="B76" s="26" t="s">
        <v>120</v>
      </c>
      <c r="C76" s="27" t="s">
        <v>29</v>
      </c>
      <c r="D76" s="27" t="s">
        <v>108</v>
      </c>
      <c r="E76" s="27" t="s">
        <v>57</v>
      </c>
      <c r="F76" s="27" t="s">
        <v>52</v>
      </c>
      <c r="G76" s="27" t="s">
        <v>61</v>
      </c>
      <c r="H76" s="27" t="s">
        <v>121</v>
      </c>
      <c r="I76" s="28" t="s">
        <v>111</v>
      </c>
      <c r="J76" s="38" t="s">
        <v>122</v>
      </c>
      <c r="K76" s="30"/>
      <c r="L76" s="31">
        <v>779</v>
      </c>
      <c r="M76" s="31"/>
      <c r="N76" s="31">
        <v>779</v>
      </c>
    </row>
    <row r="77" spans="1:14" ht="57" customHeight="1">
      <c r="A77" s="49">
        <f t="shared" si="0"/>
        <v>50</v>
      </c>
      <c r="B77" s="26" t="s">
        <v>123</v>
      </c>
      <c r="C77" s="27" t="s">
        <v>29</v>
      </c>
      <c r="D77" s="27" t="s">
        <v>108</v>
      </c>
      <c r="E77" s="27" t="s">
        <v>57</v>
      </c>
      <c r="F77" s="27" t="s">
        <v>52</v>
      </c>
      <c r="G77" s="27" t="s">
        <v>61</v>
      </c>
      <c r="H77" s="27" t="s">
        <v>124</v>
      </c>
      <c r="I77" s="28" t="s">
        <v>111</v>
      </c>
      <c r="J77" s="50" t="s">
        <v>125</v>
      </c>
      <c r="K77" s="40"/>
      <c r="L77" s="48">
        <v>270</v>
      </c>
      <c r="M77" s="48"/>
      <c r="N77" s="48">
        <v>270</v>
      </c>
    </row>
    <row r="78" spans="1:14" ht="57.75" customHeight="1">
      <c r="A78" s="25">
        <f t="shared" si="0"/>
        <v>51</v>
      </c>
      <c r="B78" s="26" t="s">
        <v>126</v>
      </c>
      <c r="C78" s="27" t="s">
        <v>29</v>
      </c>
      <c r="D78" s="27" t="s">
        <v>108</v>
      </c>
      <c r="E78" s="27" t="s">
        <v>57</v>
      </c>
      <c r="F78" s="27" t="s">
        <v>52</v>
      </c>
      <c r="G78" s="27" t="s">
        <v>61</v>
      </c>
      <c r="H78" s="27" t="s">
        <v>127</v>
      </c>
      <c r="I78" s="28" t="s">
        <v>111</v>
      </c>
      <c r="J78" s="38" t="s">
        <v>128</v>
      </c>
      <c r="K78" s="30"/>
      <c r="L78" s="31">
        <v>1775</v>
      </c>
      <c r="M78" s="31"/>
      <c r="N78" s="31">
        <v>1775</v>
      </c>
    </row>
    <row r="79" spans="1:14" ht="30" customHeight="1">
      <c r="A79" s="32">
        <f t="shared" si="0"/>
        <v>52</v>
      </c>
      <c r="B79" s="26" t="s">
        <v>28</v>
      </c>
      <c r="C79" s="27" t="s">
        <v>29</v>
      </c>
      <c r="D79" s="27" t="s">
        <v>129</v>
      </c>
      <c r="E79" s="27" t="s">
        <v>30</v>
      </c>
      <c r="F79" s="27" t="s">
        <v>28</v>
      </c>
      <c r="G79" s="27" t="s">
        <v>30</v>
      </c>
      <c r="H79" s="27" t="s">
        <v>31</v>
      </c>
      <c r="I79" s="28" t="s">
        <v>28</v>
      </c>
      <c r="J79" s="51" t="s">
        <v>130</v>
      </c>
      <c r="K79" s="30">
        <f>SUM(K80+K81)</f>
        <v>14850</v>
      </c>
      <c r="L79" s="31">
        <f>SUM(L80+L81)</f>
        <v>126967.9</v>
      </c>
      <c r="M79" s="31">
        <f>M80+M81</f>
        <v>1000</v>
      </c>
      <c r="N79" s="31">
        <f>SUM(N80+N81)</f>
        <v>127967.9</v>
      </c>
    </row>
    <row r="80" spans="1:14" ht="27" customHeight="1">
      <c r="A80" s="32">
        <f t="shared" si="0"/>
        <v>53</v>
      </c>
      <c r="B80" s="26" t="s">
        <v>89</v>
      </c>
      <c r="C80" s="27" t="s">
        <v>29</v>
      </c>
      <c r="D80" s="27" t="s">
        <v>129</v>
      </c>
      <c r="E80" s="27" t="s">
        <v>34</v>
      </c>
      <c r="F80" s="27" t="s">
        <v>52</v>
      </c>
      <c r="G80" s="27" t="s">
        <v>61</v>
      </c>
      <c r="H80" s="27" t="s">
        <v>31</v>
      </c>
      <c r="I80" s="28" t="s">
        <v>131</v>
      </c>
      <c r="J80" s="38" t="s">
        <v>132</v>
      </c>
      <c r="K80" s="30">
        <v>14850</v>
      </c>
      <c r="L80" s="31">
        <v>19265</v>
      </c>
      <c r="M80" s="31">
        <v>1000</v>
      </c>
      <c r="N80" s="36">
        <f>L80+M80</f>
        <v>20265</v>
      </c>
    </row>
    <row r="81" spans="1:14" ht="30" customHeight="1">
      <c r="A81" s="32">
        <f t="shared" si="0"/>
        <v>54</v>
      </c>
      <c r="B81" s="26" t="s">
        <v>89</v>
      </c>
      <c r="C81" s="27" t="s">
        <v>29</v>
      </c>
      <c r="D81" s="27" t="s">
        <v>129</v>
      </c>
      <c r="E81" s="27" t="s">
        <v>39</v>
      </c>
      <c r="F81" s="27" t="s">
        <v>28</v>
      </c>
      <c r="G81" s="27" t="s">
        <v>30</v>
      </c>
      <c r="H81" s="27" t="s">
        <v>31</v>
      </c>
      <c r="I81" s="28" t="s">
        <v>28</v>
      </c>
      <c r="J81" s="33" t="s">
        <v>133</v>
      </c>
      <c r="K81" s="30">
        <f>SUM(K82:K83)</f>
        <v>0</v>
      </c>
      <c r="L81" s="31">
        <f>SUM(L82:L83)</f>
        <v>107702.9</v>
      </c>
      <c r="M81" s="31"/>
      <c r="N81" s="31">
        <f>SUM(N82:N83)</f>
        <v>107702.9</v>
      </c>
    </row>
    <row r="82" spans="1:14" ht="42" customHeight="1">
      <c r="A82" s="32">
        <f t="shared" si="0"/>
        <v>55</v>
      </c>
      <c r="B82" s="26" t="s">
        <v>89</v>
      </c>
      <c r="C82" s="27" t="s">
        <v>29</v>
      </c>
      <c r="D82" s="27" t="s">
        <v>129</v>
      </c>
      <c r="E82" s="27" t="s">
        <v>39</v>
      </c>
      <c r="F82" s="27" t="s">
        <v>134</v>
      </c>
      <c r="G82" s="27" t="s">
        <v>61</v>
      </c>
      <c r="H82" s="27" t="s">
        <v>31</v>
      </c>
      <c r="I82" s="28" t="s">
        <v>131</v>
      </c>
      <c r="J82" s="38" t="s">
        <v>135</v>
      </c>
      <c r="K82" s="30"/>
      <c r="L82" s="31">
        <v>107702.9</v>
      </c>
      <c r="M82" s="31"/>
      <c r="N82" s="31">
        <f>SUM(L82:M82)</f>
        <v>107702.9</v>
      </c>
    </row>
    <row r="83" spans="1:14" ht="42" customHeight="1">
      <c r="A83" s="32">
        <f t="shared" si="0"/>
        <v>56</v>
      </c>
      <c r="B83" s="26" t="s">
        <v>89</v>
      </c>
      <c r="C83" s="27" t="s">
        <v>29</v>
      </c>
      <c r="D83" s="27" t="s">
        <v>129</v>
      </c>
      <c r="E83" s="27" t="s">
        <v>39</v>
      </c>
      <c r="F83" s="27" t="s">
        <v>134</v>
      </c>
      <c r="G83" s="27" t="s">
        <v>61</v>
      </c>
      <c r="H83" s="27" t="s">
        <v>31</v>
      </c>
      <c r="I83" s="28" t="s">
        <v>136</v>
      </c>
      <c r="J83" s="34" t="s">
        <v>137</v>
      </c>
      <c r="K83" s="52"/>
      <c r="L83" s="53"/>
      <c r="M83" s="53"/>
      <c r="N83" s="53"/>
    </row>
    <row r="84" spans="1:14" ht="17.25" customHeight="1">
      <c r="A84" s="32">
        <f t="shared" si="0"/>
        <v>57</v>
      </c>
      <c r="B84" s="26" t="s">
        <v>28</v>
      </c>
      <c r="C84" s="27" t="s">
        <v>29</v>
      </c>
      <c r="D84" s="27" t="s">
        <v>138</v>
      </c>
      <c r="E84" s="27" t="s">
        <v>30</v>
      </c>
      <c r="F84" s="27" t="s">
        <v>28</v>
      </c>
      <c r="G84" s="27" t="s">
        <v>30</v>
      </c>
      <c r="H84" s="27" t="s">
        <v>31</v>
      </c>
      <c r="I84" s="28" t="s">
        <v>28</v>
      </c>
      <c r="J84" s="29" t="s">
        <v>139</v>
      </c>
      <c r="K84" s="54" t="e">
        <f>#REF!+#REF!+K85</f>
        <v>#REF!</v>
      </c>
      <c r="L84" s="31">
        <f>SUM(L85:L85)</f>
        <v>130</v>
      </c>
      <c r="M84" s="31"/>
      <c r="N84" s="31">
        <f>SUM(N85:N85)</f>
        <v>130</v>
      </c>
    </row>
    <row r="85" spans="1:14" ht="30" customHeight="1">
      <c r="A85" s="32">
        <f t="shared" si="0"/>
        <v>58</v>
      </c>
      <c r="B85" s="26" t="s">
        <v>28</v>
      </c>
      <c r="C85" s="27" t="s">
        <v>29</v>
      </c>
      <c r="D85" s="27" t="s">
        <v>138</v>
      </c>
      <c r="E85" s="27" t="s">
        <v>39</v>
      </c>
      <c r="F85" s="27" t="s">
        <v>52</v>
      </c>
      <c r="G85" s="27" t="s">
        <v>61</v>
      </c>
      <c r="H85" s="27" t="s">
        <v>31</v>
      </c>
      <c r="I85" s="28" t="s">
        <v>71</v>
      </c>
      <c r="J85" s="34" t="s">
        <v>140</v>
      </c>
      <c r="K85" s="52"/>
      <c r="L85" s="36">
        <v>130</v>
      </c>
      <c r="M85" s="36"/>
      <c r="N85" s="36">
        <v>130</v>
      </c>
    </row>
    <row r="86" spans="1:14" ht="17.25" customHeight="1">
      <c r="A86" s="32">
        <f t="shared" si="0"/>
        <v>59</v>
      </c>
      <c r="B86" s="26" t="s">
        <v>28</v>
      </c>
      <c r="C86" s="27" t="s">
        <v>29</v>
      </c>
      <c r="D86" s="27" t="s">
        <v>141</v>
      </c>
      <c r="E86" s="27" t="s">
        <v>30</v>
      </c>
      <c r="F86" s="27" t="s">
        <v>28</v>
      </c>
      <c r="G86" s="27" t="s">
        <v>30</v>
      </c>
      <c r="H86" s="27" t="s">
        <v>31</v>
      </c>
      <c r="I86" s="28" t="s">
        <v>28</v>
      </c>
      <c r="J86" s="29" t="s">
        <v>142</v>
      </c>
      <c r="K86" s="54">
        <f>SUM(K88:K90)</f>
        <v>500</v>
      </c>
      <c r="L86" s="55">
        <f>SUM(L87+L90+L91+L92)</f>
        <v>6830</v>
      </c>
      <c r="M86" s="55">
        <f>SUM(M87+M90+M91+M92)</f>
        <v>430</v>
      </c>
      <c r="N86" s="55">
        <f>SUM(N87+N90+N91+N92)</f>
        <v>7260</v>
      </c>
    </row>
    <row r="87" spans="1:14" ht="30" customHeight="1">
      <c r="A87" s="32">
        <f t="shared" si="0"/>
        <v>60</v>
      </c>
      <c r="B87" s="26" t="s">
        <v>33</v>
      </c>
      <c r="C87" s="27" t="s">
        <v>29</v>
      </c>
      <c r="D87" s="27" t="s">
        <v>141</v>
      </c>
      <c r="E87" s="27" t="s">
        <v>57</v>
      </c>
      <c r="F87" s="27" t="s">
        <v>28</v>
      </c>
      <c r="G87" s="27" t="s">
        <v>30</v>
      </c>
      <c r="H87" s="27" t="s">
        <v>31</v>
      </c>
      <c r="I87" s="28" t="s">
        <v>71</v>
      </c>
      <c r="J87" s="33" t="s">
        <v>143</v>
      </c>
      <c r="K87" s="54"/>
      <c r="L87" s="31">
        <f>SUM(L88:L89)</f>
        <v>100</v>
      </c>
      <c r="M87" s="31">
        <f>M88+M89</f>
        <v>30</v>
      </c>
      <c r="N87" s="31">
        <f>SUM(N88:N89)</f>
        <v>130</v>
      </c>
    </row>
    <row r="88" spans="1:14" ht="57.75" customHeight="1">
      <c r="A88" s="32">
        <f t="shared" si="0"/>
        <v>61</v>
      </c>
      <c r="B88" s="26" t="s">
        <v>33</v>
      </c>
      <c r="C88" s="27" t="s">
        <v>29</v>
      </c>
      <c r="D88" s="27" t="s">
        <v>141</v>
      </c>
      <c r="E88" s="27" t="s">
        <v>57</v>
      </c>
      <c r="F88" s="27" t="s">
        <v>42</v>
      </c>
      <c r="G88" s="27" t="s">
        <v>34</v>
      </c>
      <c r="H88" s="27" t="s">
        <v>31</v>
      </c>
      <c r="I88" s="28" t="s">
        <v>71</v>
      </c>
      <c r="J88" s="38" t="s">
        <v>144</v>
      </c>
      <c r="K88" s="54"/>
      <c r="L88" s="55">
        <v>50</v>
      </c>
      <c r="M88" s="55">
        <v>30</v>
      </c>
      <c r="N88" s="36">
        <f>L88+M88</f>
        <v>80</v>
      </c>
    </row>
    <row r="89" spans="1:14" ht="42" customHeight="1">
      <c r="A89" s="32">
        <f t="shared" si="0"/>
        <v>62</v>
      </c>
      <c r="B89" s="26" t="s">
        <v>33</v>
      </c>
      <c r="C89" s="27" t="s">
        <v>29</v>
      </c>
      <c r="D89" s="27" t="s">
        <v>141</v>
      </c>
      <c r="E89" s="27" t="s">
        <v>57</v>
      </c>
      <c r="F89" s="27" t="s">
        <v>50</v>
      </c>
      <c r="G89" s="27" t="s">
        <v>34</v>
      </c>
      <c r="H89" s="27" t="s">
        <v>31</v>
      </c>
      <c r="I89" s="28" t="s">
        <v>71</v>
      </c>
      <c r="J89" s="38" t="s">
        <v>145</v>
      </c>
      <c r="K89" s="54"/>
      <c r="L89" s="55">
        <v>50</v>
      </c>
      <c r="M89" s="55"/>
      <c r="N89" s="55">
        <v>50</v>
      </c>
    </row>
    <row r="90" spans="1:14" ht="57" customHeight="1">
      <c r="A90" s="32">
        <f t="shared" si="0"/>
        <v>63</v>
      </c>
      <c r="B90" s="26" t="s">
        <v>33</v>
      </c>
      <c r="C90" s="27" t="s">
        <v>29</v>
      </c>
      <c r="D90" s="27" t="s">
        <v>141</v>
      </c>
      <c r="E90" s="27" t="s">
        <v>59</v>
      </c>
      <c r="F90" s="27" t="s">
        <v>28</v>
      </c>
      <c r="G90" s="27" t="s">
        <v>34</v>
      </c>
      <c r="H90" s="27" t="s">
        <v>31</v>
      </c>
      <c r="I90" s="28" t="s">
        <v>71</v>
      </c>
      <c r="J90" s="38" t="s">
        <v>146</v>
      </c>
      <c r="K90" s="54">
        <v>500</v>
      </c>
      <c r="L90" s="55">
        <v>400</v>
      </c>
      <c r="M90" s="55"/>
      <c r="N90" s="55">
        <v>400</v>
      </c>
    </row>
    <row r="91" spans="1:14" ht="30" customHeight="1">
      <c r="A91" s="32">
        <f t="shared" si="0"/>
        <v>64</v>
      </c>
      <c r="B91" s="26" t="s">
        <v>69</v>
      </c>
      <c r="C91" s="27" t="s">
        <v>29</v>
      </c>
      <c r="D91" s="27" t="s">
        <v>141</v>
      </c>
      <c r="E91" s="27" t="s">
        <v>147</v>
      </c>
      <c r="F91" s="27" t="s">
        <v>28</v>
      </c>
      <c r="G91" s="27" t="s">
        <v>34</v>
      </c>
      <c r="H91" s="27" t="s">
        <v>31</v>
      </c>
      <c r="I91" s="28" t="s">
        <v>71</v>
      </c>
      <c r="J91" s="34" t="s">
        <v>148</v>
      </c>
      <c r="K91" s="52"/>
      <c r="L91" s="53">
        <v>4180</v>
      </c>
      <c r="M91" s="53">
        <v>300</v>
      </c>
      <c r="N91" s="36">
        <f>L91+M91</f>
        <v>4480</v>
      </c>
    </row>
    <row r="92" spans="1:14" ht="31.5" customHeight="1">
      <c r="A92" s="32">
        <f t="shared" si="0"/>
        <v>65</v>
      </c>
      <c r="B92" s="26" t="s">
        <v>28</v>
      </c>
      <c r="C92" s="27" t="s">
        <v>29</v>
      </c>
      <c r="D92" s="27" t="s">
        <v>141</v>
      </c>
      <c r="E92" s="27" t="s">
        <v>149</v>
      </c>
      <c r="F92" s="27" t="s">
        <v>52</v>
      </c>
      <c r="G92" s="27" t="s">
        <v>61</v>
      </c>
      <c r="H92" s="27" t="s">
        <v>31</v>
      </c>
      <c r="I92" s="28" t="s">
        <v>71</v>
      </c>
      <c r="J92" s="38" t="s">
        <v>150</v>
      </c>
      <c r="K92" s="54"/>
      <c r="L92" s="55">
        <v>2150</v>
      </c>
      <c r="M92" s="55">
        <v>100</v>
      </c>
      <c r="N92" s="31">
        <f>SUM(L92:M92)</f>
        <v>2250</v>
      </c>
    </row>
    <row r="93" spans="1:14" ht="17.25" customHeight="1">
      <c r="A93" s="32">
        <f aca="true" t="shared" si="2" ref="A93:A167">A92+1</f>
        <v>66</v>
      </c>
      <c r="B93" s="26" t="s">
        <v>28</v>
      </c>
      <c r="C93" s="27" t="s">
        <v>29</v>
      </c>
      <c r="D93" s="27" t="s">
        <v>151</v>
      </c>
      <c r="E93" s="27" t="s">
        <v>30</v>
      </c>
      <c r="F93" s="27" t="s">
        <v>28</v>
      </c>
      <c r="G93" s="27" t="s">
        <v>30</v>
      </c>
      <c r="H93" s="27" t="s">
        <v>31</v>
      </c>
      <c r="I93" s="28" t="s">
        <v>28</v>
      </c>
      <c r="J93" s="42" t="s">
        <v>152</v>
      </c>
      <c r="K93" s="52" t="e">
        <f>#REF!+#REF!+K94</f>
        <v>#REF!</v>
      </c>
      <c r="L93" s="36">
        <f>SUM(L94:L94)</f>
        <v>3500</v>
      </c>
      <c r="M93" s="36"/>
      <c r="N93" s="36">
        <f>SUM(N94:N94)</f>
        <v>3500</v>
      </c>
    </row>
    <row r="94" spans="1:14" ht="15.75" customHeight="1">
      <c r="A94" s="32">
        <f t="shared" si="2"/>
        <v>67</v>
      </c>
      <c r="B94" s="56" t="s">
        <v>28</v>
      </c>
      <c r="C94" s="57" t="s">
        <v>29</v>
      </c>
      <c r="D94" s="57" t="s">
        <v>151</v>
      </c>
      <c r="E94" s="57" t="s">
        <v>54</v>
      </c>
      <c r="F94" s="57" t="s">
        <v>52</v>
      </c>
      <c r="G94" s="57" t="s">
        <v>61</v>
      </c>
      <c r="H94" s="57" t="s">
        <v>31</v>
      </c>
      <c r="I94" s="58" t="s">
        <v>153</v>
      </c>
      <c r="J94" s="34" t="s">
        <v>154</v>
      </c>
      <c r="K94" s="52">
        <v>4000</v>
      </c>
      <c r="L94" s="36">
        <v>3500</v>
      </c>
      <c r="M94" s="36"/>
      <c r="N94" s="36">
        <v>3500</v>
      </c>
    </row>
    <row r="95" spans="1:14" ht="18" customHeight="1">
      <c r="A95" s="59">
        <f t="shared" si="2"/>
        <v>68</v>
      </c>
      <c r="B95" s="26" t="s">
        <v>28</v>
      </c>
      <c r="C95" s="27" t="s">
        <v>155</v>
      </c>
      <c r="D95" s="27" t="s">
        <v>30</v>
      </c>
      <c r="E95" s="27" t="s">
        <v>30</v>
      </c>
      <c r="F95" s="27" t="s">
        <v>28</v>
      </c>
      <c r="G95" s="27" t="s">
        <v>30</v>
      </c>
      <c r="H95" s="27" t="s">
        <v>31</v>
      </c>
      <c r="I95" s="28" t="s">
        <v>28</v>
      </c>
      <c r="J95" s="60" t="s">
        <v>156</v>
      </c>
      <c r="K95" s="54">
        <f>SUM(K97:K116)</f>
        <v>790920</v>
      </c>
      <c r="L95" s="55">
        <f>SUM(L96+L102+L139)</f>
        <v>2028019.1739999999</v>
      </c>
      <c r="M95" s="55">
        <f>SUM(M96+M102+M139)</f>
        <v>761.4399999999987</v>
      </c>
      <c r="N95" s="55">
        <f>SUM(N96+N102+N139)</f>
        <v>2028780.6139999998</v>
      </c>
    </row>
    <row r="96" spans="1:14" ht="27" customHeight="1">
      <c r="A96" s="49">
        <f t="shared" si="2"/>
        <v>69</v>
      </c>
      <c r="B96" s="61" t="s">
        <v>92</v>
      </c>
      <c r="C96" s="62" t="s">
        <v>155</v>
      </c>
      <c r="D96" s="62" t="s">
        <v>39</v>
      </c>
      <c r="E96" s="62" t="s">
        <v>34</v>
      </c>
      <c r="F96" s="62" t="s">
        <v>28</v>
      </c>
      <c r="G96" s="62" t="s">
        <v>30</v>
      </c>
      <c r="H96" s="62" t="s">
        <v>31</v>
      </c>
      <c r="I96" s="63" t="s">
        <v>157</v>
      </c>
      <c r="J96" s="64" t="s">
        <v>158</v>
      </c>
      <c r="K96" s="65"/>
      <c r="L96" s="66">
        <f>SUM(L97:L101)</f>
        <v>975943</v>
      </c>
      <c r="M96" s="66">
        <f>SUM(M97:M101)</f>
        <v>320</v>
      </c>
      <c r="N96" s="66">
        <f>SUM(N97:N101)</f>
        <v>976263</v>
      </c>
    </row>
    <row r="97" spans="1:14" ht="30.75" customHeight="1">
      <c r="A97" s="32">
        <f t="shared" si="2"/>
        <v>70</v>
      </c>
      <c r="B97" s="61" t="s">
        <v>92</v>
      </c>
      <c r="C97" s="27" t="s">
        <v>155</v>
      </c>
      <c r="D97" s="27" t="s">
        <v>39</v>
      </c>
      <c r="E97" s="27" t="s">
        <v>34</v>
      </c>
      <c r="F97" s="27" t="s">
        <v>159</v>
      </c>
      <c r="G97" s="27" t="s">
        <v>61</v>
      </c>
      <c r="H97" s="27" t="s">
        <v>31</v>
      </c>
      <c r="I97" s="28" t="s">
        <v>157</v>
      </c>
      <c r="J97" s="38" t="s">
        <v>160</v>
      </c>
      <c r="K97" s="54">
        <v>790920</v>
      </c>
      <c r="L97" s="55">
        <v>9487</v>
      </c>
      <c r="M97" s="55"/>
      <c r="N97" s="55">
        <v>9487</v>
      </c>
    </row>
    <row r="98" spans="1:14" ht="30.75" customHeight="1">
      <c r="A98" s="32">
        <f t="shared" si="2"/>
        <v>71</v>
      </c>
      <c r="B98" s="61" t="s">
        <v>92</v>
      </c>
      <c r="C98" s="27" t="s">
        <v>155</v>
      </c>
      <c r="D98" s="27" t="s">
        <v>39</v>
      </c>
      <c r="E98" s="27" t="s">
        <v>34</v>
      </c>
      <c r="F98" s="27" t="s">
        <v>161</v>
      </c>
      <c r="G98" s="27" t="s">
        <v>61</v>
      </c>
      <c r="H98" s="27" t="s">
        <v>31</v>
      </c>
      <c r="I98" s="28" t="s">
        <v>157</v>
      </c>
      <c r="J98" s="34" t="s">
        <v>162</v>
      </c>
      <c r="K98" s="52"/>
      <c r="L98" s="53">
        <v>87674</v>
      </c>
      <c r="M98" s="53"/>
      <c r="N98" s="36">
        <f>L98+M98</f>
        <v>87674</v>
      </c>
    </row>
    <row r="99" spans="1:14" ht="29.25" customHeight="1">
      <c r="A99" s="32">
        <f t="shared" si="2"/>
        <v>72</v>
      </c>
      <c r="B99" s="61" t="s">
        <v>92</v>
      </c>
      <c r="C99" s="27" t="s">
        <v>155</v>
      </c>
      <c r="D99" s="27" t="s">
        <v>39</v>
      </c>
      <c r="E99" s="27" t="s">
        <v>34</v>
      </c>
      <c r="F99" s="27" t="s">
        <v>163</v>
      </c>
      <c r="G99" s="27" t="s">
        <v>61</v>
      </c>
      <c r="H99" s="27" t="s">
        <v>31</v>
      </c>
      <c r="I99" s="28" t="s">
        <v>157</v>
      </c>
      <c r="J99" s="34" t="s">
        <v>164</v>
      </c>
      <c r="K99" s="52"/>
      <c r="L99" s="53">
        <v>878782</v>
      </c>
      <c r="M99" s="53"/>
      <c r="N99" s="36">
        <f>L99+M99</f>
        <v>878782</v>
      </c>
    </row>
    <row r="100" spans="1:14" ht="45" customHeight="1">
      <c r="A100" s="32">
        <f t="shared" si="2"/>
        <v>73</v>
      </c>
      <c r="B100" s="61" t="s">
        <v>92</v>
      </c>
      <c r="C100" s="27" t="s">
        <v>155</v>
      </c>
      <c r="D100" s="27" t="s">
        <v>39</v>
      </c>
      <c r="E100" s="27" t="s">
        <v>34</v>
      </c>
      <c r="F100" s="27" t="s">
        <v>165</v>
      </c>
      <c r="G100" s="27" t="s">
        <v>61</v>
      </c>
      <c r="H100" s="27" t="s">
        <v>31</v>
      </c>
      <c r="I100" s="28" t="s">
        <v>157</v>
      </c>
      <c r="J100" s="67" t="s">
        <v>166</v>
      </c>
      <c r="K100" s="52"/>
      <c r="L100" s="53"/>
      <c r="M100" s="53">
        <v>51</v>
      </c>
      <c r="N100" s="36">
        <f>L100+M100</f>
        <v>51</v>
      </c>
    </row>
    <row r="101" spans="1:14" ht="31.5" customHeight="1">
      <c r="A101" s="32">
        <f t="shared" si="2"/>
        <v>74</v>
      </c>
      <c r="B101" s="61" t="s">
        <v>92</v>
      </c>
      <c r="C101" s="27" t="s">
        <v>155</v>
      </c>
      <c r="D101" s="27" t="s">
        <v>39</v>
      </c>
      <c r="E101" s="27" t="s">
        <v>34</v>
      </c>
      <c r="F101" s="27" t="s">
        <v>165</v>
      </c>
      <c r="G101" s="27" t="s">
        <v>61</v>
      </c>
      <c r="H101" s="27" t="s">
        <v>31</v>
      </c>
      <c r="I101" s="28" t="s">
        <v>157</v>
      </c>
      <c r="J101" s="67" t="s">
        <v>167</v>
      </c>
      <c r="K101" s="52"/>
      <c r="L101" s="53"/>
      <c r="M101" s="53">
        <v>269</v>
      </c>
      <c r="N101" s="36">
        <f>L101+M101</f>
        <v>269</v>
      </c>
    </row>
    <row r="102" spans="1:14" ht="17.25" customHeight="1">
      <c r="A102" s="32">
        <f t="shared" si="2"/>
        <v>75</v>
      </c>
      <c r="B102" s="61" t="s">
        <v>92</v>
      </c>
      <c r="C102" s="27" t="s">
        <v>155</v>
      </c>
      <c r="D102" s="27" t="s">
        <v>39</v>
      </c>
      <c r="E102" s="27" t="s">
        <v>39</v>
      </c>
      <c r="F102" s="27" t="s">
        <v>28</v>
      </c>
      <c r="G102" s="27" t="s">
        <v>30</v>
      </c>
      <c r="H102" s="27" t="s">
        <v>31</v>
      </c>
      <c r="I102" s="28" t="s">
        <v>157</v>
      </c>
      <c r="J102" s="33" t="s">
        <v>168</v>
      </c>
      <c r="K102" s="54"/>
      <c r="L102" s="31">
        <f>L103+L105+L106+L107+L108+L109+L110+L113+L115+L111+L112+L114+L137</f>
        <v>991272.774</v>
      </c>
      <c r="M102" s="31">
        <f>M103+M105+M106+M107+M108+M109+M110+M113+M115+M111+M112+M114+M137</f>
        <v>-1648.3600000000015</v>
      </c>
      <c r="N102" s="31">
        <f>N103+N105+N106+N107+N108+N109+N110+N113+N115+N111+N112+N114+N137</f>
        <v>989624.4139999999</v>
      </c>
    </row>
    <row r="103" spans="1:14" ht="27" customHeight="1">
      <c r="A103" s="32">
        <f t="shared" si="2"/>
        <v>76</v>
      </c>
      <c r="B103" s="61" t="s">
        <v>92</v>
      </c>
      <c r="C103" s="27" t="s">
        <v>155</v>
      </c>
      <c r="D103" s="27" t="s">
        <v>39</v>
      </c>
      <c r="E103" s="27" t="s">
        <v>39</v>
      </c>
      <c r="F103" s="27" t="s">
        <v>161</v>
      </c>
      <c r="G103" s="27" t="s">
        <v>61</v>
      </c>
      <c r="H103" s="27" t="s">
        <v>31</v>
      </c>
      <c r="I103" s="28" t="s">
        <v>157</v>
      </c>
      <c r="J103" s="38" t="s">
        <v>169</v>
      </c>
      <c r="K103" s="54"/>
      <c r="L103" s="31">
        <v>49560.7</v>
      </c>
      <c r="M103" s="31"/>
      <c r="N103" s="31">
        <v>49560.7</v>
      </c>
    </row>
    <row r="104" spans="1:14" ht="44.25" customHeight="1">
      <c r="A104" s="32">
        <f t="shared" si="2"/>
        <v>77</v>
      </c>
      <c r="B104" s="61" t="s">
        <v>92</v>
      </c>
      <c r="C104" s="27" t="s">
        <v>155</v>
      </c>
      <c r="D104" s="27" t="s">
        <v>39</v>
      </c>
      <c r="E104" s="27" t="s">
        <v>39</v>
      </c>
      <c r="F104" s="27" t="s">
        <v>170</v>
      </c>
      <c r="G104" s="27" t="s">
        <v>61</v>
      </c>
      <c r="H104" s="27" t="s">
        <v>31</v>
      </c>
      <c r="I104" s="28" t="s">
        <v>157</v>
      </c>
      <c r="J104" s="34" t="s">
        <v>171</v>
      </c>
      <c r="K104" s="52"/>
      <c r="L104" s="53"/>
      <c r="M104" s="53"/>
      <c r="N104" s="53"/>
    </row>
    <row r="105" spans="1:14" ht="72" customHeight="1">
      <c r="A105" s="32">
        <f t="shared" si="2"/>
        <v>78</v>
      </c>
      <c r="B105" s="61" t="s">
        <v>92</v>
      </c>
      <c r="C105" s="27" t="s">
        <v>155</v>
      </c>
      <c r="D105" s="27" t="s">
        <v>39</v>
      </c>
      <c r="E105" s="27" t="s">
        <v>39</v>
      </c>
      <c r="F105" s="27" t="s">
        <v>172</v>
      </c>
      <c r="G105" s="27" t="s">
        <v>61</v>
      </c>
      <c r="H105" s="27" t="s">
        <v>31</v>
      </c>
      <c r="I105" s="28" t="s">
        <v>157</v>
      </c>
      <c r="J105" s="38" t="s">
        <v>173</v>
      </c>
      <c r="K105" s="54"/>
      <c r="L105" s="55">
        <v>51.84</v>
      </c>
      <c r="M105" s="55"/>
      <c r="N105" s="36">
        <f>L105+M105</f>
        <v>51.84</v>
      </c>
    </row>
    <row r="106" spans="1:14" ht="57" customHeight="1">
      <c r="A106" s="32">
        <f t="shared" si="2"/>
        <v>79</v>
      </c>
      <c r="B106" s="61" t="s">
        <v>92</v>
      </c>
      <c r="C106" s="27" t="s">
        <v>155</v>
      </c>
      <c r="D106" s="27" t="s">
        <v>39</v>
      </c>
      <c r="E106" s="27" t="s">
        <v>39</v>
      </c>
      <c r="F106" s="27" t="s">
        <v>174</v>
      </c>
      <c r="G106" s="27" t="s">
        <v>61</v>
      </c>
      <c r="H106" s="27" t="s">
        <v>31</v>
      </c>
      <c r="I106" s="28" t="s">
        <v>157</v>
      </c>
      <c r="J106" s="34" t="s">
        <v>175</v>
      </c>
      <c r="K106" s="52"/>
      <c r="L106" s="53">
        <v>57.7</v>
      </c>
      <c r="M106" s="53"/>
      <c r="N106" s="53">
        <v>57.7</v>
      </c>
    </row>
    <row r="107" spans="1:14" ht="29.25" customHeight="1">
      <c r="A107" s="32">
        <f t="shared" si="2"/>
        <v>80</v>
      </c>
      <c r="B107" s="61" t="s">
        <v>92</v>
      </c>
      <c r="C107" s="45" t="s">
        <v>155</v>
      </c>
      <c r="D107" s="45" t="s">
        <v>39</v>
      </c>
      <c r="E107" s="45" t="s">
        <v>39</v>
      </c>
      <c r="F107" s="45" t="s">
        <v>46</v>
      </c>
      <c r="G107" s="45" t="s">
        <v>61</v>
      </c>
      <c r="H107" s="45" t="s">
        <v>31</v>
      </c>
      <c r="I107" s="47" t="s">
        <v>157</v>
      </c>
      <c r="J107" s="41" t="s">
        <v>176</v>
      </c>
      <c r="K107" s="54"/>
      <c r="L107" s="68">
        <v>742</v>
      </c>
      <c r="M107" s="68"/>
      <c r="N107" s="68">
        <v>742</v>
      </c>
    </row>
    <row r="108" spans="1:14" ht="57.75" customHeight="1">
      <c r="A108" s="32">
        <f t="shared" si="2"/>
        <v>81</v>
      </c>
      <c r="B108" s="61" t="s">
        <v>92</v>
      </c>
      <c r="C108" s="45" t="s">
        <v>155</v>
      </c>
      <c r="D108" s="45" t="s">
        <v>39</v>
      </c>
      <c r="E108" s="45" t="s">
        <v>39</v>
      </c>
      <c r="F108" s="45" t="s">
        <v>177</v>
      </c>
      <c r="G108" s="45" t="s">
        <v>61</v>
      </c>
      <c r="H108" s="45" t="s">
        <v>31</v>
      </c>
      <c r="I108" s="47" t="s">
        <v>157</v>
      </c>
      <c r="J108" s="34" t="s">
        <v>178</v>
      </c>
      <c r="K108" s="52"/>
      <c r="L108" s="53">
        <v>729.5</v>
      </c>
      <c r="M108" s="53">
        <v>-81.5</v>
      </c>
      <c r="N108" s="53">
        <f>L108+M108</f>
        <v>648</v>
      </c>
    </row>
    <row r="109" spans="1:14" ht="30" customHeight="1">
      <c r="A109" s="32">
        <f t="shared" si="2"/>
        <v>82</v>
      </c>
      <c r="B109" s="61" t="s">
        <v>92</v>
      </c>
      <c r="C109" s="27" t="s">
        <v>155</v>
      </c>
      <c r="D109" s="27" t="s">
        <v>39</v>
      </c>
      <c r="E109" s="27" t="s">
        <v>39</v>
      </c>
      <c r="F109" s="27" t="s">
        <v>179</v>
      </c>
      <c r="G109" s="27" t="s">
        <v>61</v>
      </c>
      <c r="H109" s="27" t="s">
        <v>31</v>
      </c>
      <c r="I109" s="28" t="s">
        <v>157</v>
      </c>
      <c r="J109" s="69" t="s">
        <v>180</v>
      </c>
      <c r="K109" s="52"/>
      <c r="L109" s="70">
        <v>408794.2</v>
      </c>
      <c r="M109" s="70"/>
      <c r="N109" s="36">
        <f>L109+M109</f>
        <v>408794.2</v>
      </c>
    </row>
    <row r="110" spans="1:14" ht="29.25" customHeight="1">
      <c r="A110" s="32">
        <f t="shared" si="2"/>
        <v>83</v>
      </c>
      <c r="B110" s="61" t="s">
        <v>92</v>
      </c>
      <c r="C110" s="45" t="s">
        <v>155</v>
      </c>
      <c r="D110" s="45" t="s">
        <v>39</v>
      </c>
      <c r="E110" s="45" t="s">
        <v>39</v>
      </c>
      <c r="F110" s="45" t="s">
        <v>181</v>
      </c>
      <c r="G110" s="45" t="s">
        <v>61</v>
      </c>
      <c r="H110" s="45" t="s">
        <v>31</v>
      </c>
      <c r="I110" s="47" t="s">
        <v>157</v>
      </c>
      <c r="J110" s="71" t="s">
        <v>182</v>
      </c>
      <c r="K110" s="52"/>
      <c r="L110" s="70">
        <v>7506.626</v>
      </c>
      <c r="M110" s="70"/>
      <c r="N110" s="70">
        <f>SUM(L110:M110)</f>
        <v>7506.626</v>
      </c>
    </row>
    <row r="111" spans="1:14" ht="44.25" customHeight="1">
      <c r="A111" s="32">
        <f t="shared" si="2"/>
        <v>84</v>
      </c>
      <c r="B111" s="61" t="s">
        <v>92</v>
      </c>
      <c r="C111" s="45" t="s">
        <v>155</v>
      </c>
      <c r="D111" s="45" t="s">
        <v>39</v>
      </c>
      <c r="E111" s="45" t="s">
        <v>39</v>
      </c>
      <c r="F111" s="45" t="s">
        <v>52</v>
      </c>
      <c r="G111" s="45" t="s">
        <v>61</v>
      </c>
      <c r="H111" s="45" t="s">
        <v>31</v>
      </c>
      <c r="I111" s="47" t="s">
        <v>157</v>
      </c>
      <c r="J111" s="71" t="s">
        <v>183</v>
      </c>
      <c r="K111" s="72"/>
      <c r="L111" s="70">
        <v>116704</v>
      </c>
      <c r="M111" s="70">
        <v>-5765.9</v>
      </c>
      <c r="N111" s="53">
        <f>L111+M111</f>
        <v>110938.1</v>
      </c>
    </row>
    <row r="112" spans="1:14" ht="57.75" customHeight="1">
      <c r="A112" s="32">
        <f t="shared" si="2"/>
        <v>85</v>
      </c>
      <c r="B112" s="61" t="s">
        <v>92</v>
      </c>
      <c r="C112" s="45" t="s">
        <v>155</v>
      </c>
      <c r="D112" s="45" t="s">
        <v>39</v>
      </c>
      <c r="E112" s="45" t="s">
        <v>39</v>
      </c>
      <c r="F112" s="45" t="s">
        <v>103</v>
      </c>
      <c r="G112" s="45" t="s">
        <v>61</v>
      </c>
      <c r="H112" s="45" t="s">
        <v>31</v>
      </c>
      <c r="I112" s="47" t="s">
        <v>157</v>
      </c>
      <c r="J112" s="71" t="s">
        <v>184</v>
      </c>
      <c r="K112" s="72"/>
      <c r="L112" s="70">
        <v>6124.6</v>
      </c>
      <c r="M112" s="70"/>
      <c r="N112" s="70">
        <f>SUM(L112:M112)</f>
        <v>6124.6</v>
      </c>
    </row>
    <row r="113" spans="1:14" ht="42.75" customHeight="1">
      <c r="A113" s="32">
        <f t="shared" si="2"/>
        <v>86</v>
      </c>
      <c r="B113" s="61" t="s">
        <v>92</v>
      </c>
      <c r="C113" s="45" t="s">
        <v>155</v>
      </c>
      <c r="D113" s="45" t="s">
        <v>39</v>
      </c>
      <c r="E113" s="45" t="s">
        <v>39</v>
      </c>
      <c r="F113" s="45" t="s">
        <v>185</v>
      </c>
      <c r="G113" s="45" t="s">
        <v>61</v>
      </c>
      <c r="H113" s="45" t="s">
        <v>31</v>
      </c>
      <c r="I113" s="47" t="s">
        <v>157</v>
      </c>
      <c r="J113" s="71" t="s">
        <v>186</v>
      </c>
      <c r="K113" s="72"/>
      <c r="L113" s="70">
        <v>7000</v>
      </c>
      <c r="M113" s="70"/>
      <c r="N113" s="70">
        <f>SUM(L113:M113)</f>
        <v>7000</v>
      </c>
    </row>
    <row r="114" spans="1:14" ht="60.75" customHeight="1">
      <c r="A114" s="32">
        <f t="shared" si="2"/>
        <v>87</v>
      </c>
      <c r="B114" s="61" t="s">
        <v>92</v>
      </c>
      <c r="C114" s="45" t="s">
        <v>155</v>
      </c>
      <c r="D114" s="45" t="s">
        <v>39</v>
      </c>
      <c r="E114" s="45" t="s">
        <v>39</v>
      </c>
      <c r="F114" s="45" t="s">
        <v>187</v>
      </c>
      <c r="G114" s="45" t="s">
        <v>61</v>
      </c>
      <c r="H114" s="45" t="s">
        <v>31</v>
      </c>
      <c r="I114" s="47" t="s">
        <v>157</v>
      </c>
      <c r="J114" s="71" t="s">
        <v>188</v>
      </c>
      <c r="K114" s="72"/>
      <c r="L114" s="70">
        <v>10174.9</v>
      </c>
      <c r="M114" s="70">
        <v>-4307.2</v>
      </c>
      <c r="N114" s="70">
        <f>SUM(L114:M114)</f>
        <v>5867.7</v>
      </c>
    </row>
    <row r="115" spans="1:14" ht="30" customHeight="1">
      <c r="A115" s="32">
        <f t="shared" si="2"/>
        <v>88</v>
      </c>
      <c r="B115" s="61" t="s">
        <v>92</v>
      </c>
      <c r="C115" s="45" t="s">
        <v>155</v>
      </c>
      <c r="D115" s="45" t="s">
        <v>39</v>
      </c>
      <c r="E115" s="45" t="s">
        <v>39</v>
      </c>
      <c r="F115" s="45" t="s">
        <v>189</v>
      </c>
      <c r="G115" s="45" t="s">
        <v>61</v>
      </c>
      <c r="H115" s="45" t="s">
        <v>31</v>
      </c>
      <c r="I115" s="47" t="s">
        <v>157</v>
      </c>
      <c r="J115" s="73" t="s">
        <v>190</v>
      </c>
      <c r="K115" s="72"/>
      <c r="L115" s="70">
        <f>SUM(L116:L136)</f>
        <v>382020.008</v>
      </c>
      <c r="M115" s="70">
        <f>SUM(M116:M136)</f>
        <v>8506.239999999998</v>
      </c>
      <c r="N115" s="70">
        <f>SUM(N116:N136)</f>
        <v>390526.24799999996</v>
      </c>
    </row>
    <row r="116" spans="1:14" ht="31.5" customHeight="1">
      <c r="A116" s="32">
        <f t="shared" si="2"/>
        <v>89</v>
      </c>
      <c r="B116" s="61" t="s">
        <v>92</v>
      </c>
      <c r="C116" s="45" t="s">
        <v>155</v>
      </c>
      <c r="D116" s="45" t="s">
        <v>39</v>
      </c>
      <c r="E116" s="45" t="s">
        <v>39</v>
      </c>
      <c r="F116" s="45" t="s">
        <v>189</v>
      </c>
      <c r="G116" s="45" t="s">
        <v>61</v>
      </c>
      <c r="H116" s="45" t="s">
        <v>31</v>
      </c>
      <c r="I116" s="47" t="s">
        <v>157</v>
      </c>
      <c r="J116" s="38" t="s">
        <v>191</v>
      </c>
      <c r="K116" s="54"/>
      <c r="L116" s="55">
        <v>22157.7</v>
      </c>
      <c r="M116" s="55">
        <v>-1870</v>
      </c>
      <c r="N116" s="70">
        <f>SUM(L116:M116)</f>
        <v>20287.7</v>
      </c>
    </row>
    <row r="117" spans="1:14" ht="30" customHeight="1">
      <c r="A117" s="32">
        <f t="shared" si="2"/>
        <v>90</v>
      </c>
      <c r="B117" s="61" t="s">
        <v>92</v>
      </c>
      <c r="C117" s="45" t="s">
        <v>155</v>
      </c>
      <c r="D117" s="45" t="s">
        <v>39</v>
      </c>
      <c r="E117" s="45" t="s">
        <v>39</v>
      </c>
      <c r="F117" s="45" t="s">
        <v>189</v>
      </c>
      <c r="G117" s="45" t="s">
        <v>61</v>
      </c>
      <c r="H117" s="45" t="s">
        <v>31</v>
      </c>
      <c r="I117" s="47" t="s">
        <v>157</v>
      </c>
      <c r="J117" s="38" t="s">
        <v>192</v>
      </c>
      <c r="K117" s="54"/>
      <c r="L117" s="55">
        <v>27461.4</v>
      </c>
      <c r="M117" s="55">
        <v>394.9</v>
      </c>
      <c r="N117" s="70">
        <f>SUM(L117:M117)</f>
        <v>27856.300000000003</v>
      </c>
    </row>
    <row r="118" spans="1:14" ht="42.75" customHeight="1">
      <c r="A118" s="32">
        <f t="shared" si="2"/>
        <v>91</v>
      </c>
      <c r="B118" s="61" t="s">
        <v>92</v>
      </c>
      <c r="C118" s="45" t="s">
        <v>155</v>
      </c>
      <c r="D118" s="45" t="s">
        <v>39</v>
      </c>
      <c r="E118" s="45" t="s">
        <v>39</v>
      </c>
      <c r="F118" s="45" t="s">
        <v>189</v>
      </c>
      <c r="G118" s="45" t="s">
        <v>61</v>
      </c>
      <c r="H118" s="45" t="s">
        <v>31</v>
      </c>
      <c r="I118" s="47" t="s">
        <v>157</v>
      </c>
      <c r="J118" s="71" t="s">
        <v>193</v>
      </c>
      <c r="K118" s="52"/>
      <c r="L118" s="53">
        <v>442.2</v>
      </c>
      <c r="M118" s="53"/>
      <c r="N118" s="53">
        <v>442.2</v>
      </c>
    </row>
    <row r="119" spans="1:14" ht="42.75" customHeight="1">
      <c r="A119" s="32">
        <f t="shared" si="2"/>
        <v>92</v>
      </c>
      <c r="B119" s="61" t="s">
        <v>92</v>
      </c>
      <c r="C119" s="45" t="s">
        <v>155</v>
      </c>
      <c r="D119" s="45" t="s">
        <v>39</v>
      </c>
      <c r="E119" s="45" t="s">
        <v>39</v>
      </c>
      <c r="F119" s="45" t="s">
        <v>189</v>
      </c>
      <c r="G119" s="45" t="s">
        <v>61</v>
      </c>
      <c r="H119" s="45" t="s">
        <v>31</v>
      </c>
      <c r="I119" s="47" t="s">
        <v>157</v>
      </c>
      <c r="J119" s="34" t="s">
        <v>194</v>
      </c>
      <c r="K119" s="52"/>
      <c r="L119" s="53">
        <v>3719.7</v>
      </c>
      <c r="M119" s="53">
        <v>-2208</v>
      </c>
      <c r="N119" s="70">
        <f>SUM(L119:M119)</f>
        <v>1511.6999999999998</v>
      </c>
    </row>
    <row r="120" spans="1:14" ht="30.75" customHeight="1">
      <c r="A120" s="32">
        <f t="shared" si="2"/>
        <v>93</v>
      </c>
      <c r="B120" s="61" t="s">
        <v>92</v>
      </c>
      <c r="C120" s="45" t="s">
        <v>155</v>
      </c>
      <c r="D120" s="45" t="s">
        <v>39</v>
      </c>
      <c r="E120" s="45" t="s">
        <v>39</v>
      </c>
      <c r="F120" s="45" t="s">
        <v>189</v>
      </c>
      <c r="G120" s="45" t="s">
        <v>61</v>
      </c>
      <c r="H120" s="45" t="s">
        <v>31</v>
      </c>
      <c r="I120" s="47" t="s">
        <v>157</v>
      </c>
      <c r="J120" s="34" t="s">
        <v>195</v>
      </c>
      <c r="K120" s="52"/>
      <c r="L120" s="53">
        <v>3099.4</v>
      </c>
      <c r="M120" s="53">
        <v>-1436.4</v>
      </c>
      <c r="N120" s="53">
        <f>L120+M120</f>
        <v>1663</v>
      </c>
    </row>
    <row r="121" spans="1:14" ht="57" customHeight="1">
      <c r="A121" s="32">
        <f t="shared" si="2"/>
        <v>94</v>
      </c>
      <c r="B121" s="61" t="s">
        <v>92</v>
      </c>
      <c r="C121" s="45" t="s">
        <v>155</v>
      </c>
      <c r="D121" s="45" t="s">
        <v>39</v>
      </c>
      <c r="E121" s="45" t="s">
        <v>39</v>
      </c>
      <c r="F121" s="45" t="s">
        <v>189</v>
      </c>
      <c r="G121" s="45" t="s">
        <v>61</v>
      </c>
      <c r="H121" s="45" t="s">
        <v>31</v>
      </c>
      <c r="I121" s="47" t="s">
        <v>157</v>
      </c>
      <c r="J121" s="34" t="s">
        <v>196</v>
      </c>
      <c r="K121" s="52"/>
      <c r="L121" s="53">
        <v>2170.1</v>
      </c>
      <c r="M121" s="53">
        <v>-286.1</v>
      </c>
      <c r="N121" s="53">
        <f>L121+M121</f>
        <v>1884</v>
      </c>
    </row>
    <row r="122" spans="1:14" ht="70.5" customHeight="1">
      <c r="A122" s="32">
        <f t="shared" si="2"/>
        <v>95</v>
      </c>
      <c r="B122" s="61" t="s">
        <v>92</v>
      </c>
      <c r="C122" s="45" t="s">
        <v>155</v>
      </c>
      <c r="D122" s="45" t="s">
        <v>39</v>
      </c>
      <c r="E122" s="45" t="s">
        <v>39</v>
      </c>
      <c r="F122" s="45" t="s">
        <v>189</v>
      </c>
      <c r="G122" s="45" t="s">
        <v>61</v>
      </c>
      <c r="H122" s="45" t="s">
        <v>31</v>
      </c>
      <c r="I122" s="47" t="s">
        <v>157</v>
      </c>
      <c r="J122" s="38" t="s">
        <v>197</v>
      </c>
      <c r="K122" s="54"/>
      <c r="L122" s="55">
        <v>390</v>
      </c>
      <c r="M122" s="55">
        <v>-50</v>
      </c>
      <c r="N122" s="53">
        <f>L122+M122</f>
        <v>340</v>
      </c>
    </row>
    <row r="123" spans="1:14" ht="41.25" customHeight="1">
      <c r="A123" s="32">
        <f t="shared" si="2"/>
        <v>96</v>
      </c>
      <c r="B123" s="61" t="s">
        <v>92</v>
      </c>
      <c r="C123" s="45" t="s">
        <v>155</v>
      </c>
      <c r="D123" s="45" t="s">
        <v>39</v>
      </c>
      <c r="E123" s="45" t="s">
        <v>39</v>
      </c>
      <c r="F123" s="45" t="s">
        <v>189</v>
      </c>
      <c r="G123" s="45" t="s">
        <v>61</v>
      </c>
      <c r="H123" s="45" t="s">
        <v>31</v>
      </c>
      <c r="I123" s="47" t="s">
        <v>157</v>
      </c>
      <c r="J123" s="34" t="s">
        <v>198</v>
      </c>
      <c r="K123" s="52"/>
      <c r="L123" s="55">
        <v>721.2</v>
      </c>
      <c r="M123" s="55"/>
      <c r="N123" s="70">
        <f>SUM(L123:M123)</f>
        <v>721.2</v>
      </c>
    </row>
    <row r="124" spans="1:14" ht="58.5" customHeight="1">
      <c r="A124" s="32">
        <f t="shared" si="2"/>
        <v>97</v>
      </c>
      <c r="B124" s="61" t="s">
        <v>92</v>
      </c>
      <c r="C124" s="45" t="s">
        <v>155</v>
      </c>
      <c r="D124" s="45" t="s">
        <v>39</v>
      </c>
      <c r="E124" s="45" t="s">
        <v>39</v>
      </c>
      <c r="F124" s="45" t="s">
        <v>189</v>
      </c>
      <c r="G124" s="45" t="s">
        <v>61</v>
      </c>
      <c r="H124" s="45" t="s">
        <v>31</v>
      </c>
      <c r="I124" s="47" t="s">
        <v>157</v>
      </c>
      <c r="J124" s="38" t="s">
        <v>199</v>
      </c>
      <c r="K124" s="54"/>
      <c r="L124" s="55">
        <v>367</v>
      </c>
      <c r="M124" s="55"/>
      <c r="N124" s="55">
        <v>367</v>
      </c>
    </row>
    <row r="125" spans="1:14" ht="57.75" customHeight="1">
      <c r="A125" s="32">
        <f t="shared" si="2"/>
        <v>98</v>
      </c>
      <c r="B125" s="61" t="s">
        <v>92</v>
      </c>
      <c r="C125" s="45" t="s">
        <v>155</v>
      </c>
      <c r="D125" s="45" t="s">
        <v>39</v>
      </c>
      <c r="E125" s="45" t="s">
        <v>39</v>
      </c>
      <c r="F125" s="45" t="s">
        <v>189</v>
      </c>
      <c r="G125" s="45" t="s">
        <v>61</v>
      </c>
      <c r="H125" s="45" t="s">
        <v>31</v>
      </c>
      <c r="I125" s="47" t="s">
        <v>157</v>
      </c>
      <c r="J125" s="38" t="s">
        <v>200</v>
      </c>
      <c r="K125" s="54"/>
      <c r="L125" s="55">
        <v>9647.5</v>
      </c>
      <c r="M125" s="55"/>
      <c r="N125" s="70">
        <f>SUM(L125:M125)</f>
        <v>9647.5</v>
      </c>
    </row>
    <row r="126" spans="1:14" ht="41.25" customHeight="1">
      <c r="A126" s="32">
        <f t="shared" si="2"/>
        <v>99</v>
      </c>
      <c r="B126" s="61" t="s">
        <v>92</v>
      </c>
      <c r="C126" s="45" t="s">
        <v>155</v>
      </c>
      <c r="D126" s="45" t="s">
        <v>39</v>
      </c>
      <c r="E126" s="45" t="s">
        <v>39</v>
      </c>
      <c r="F126" s="45" t="s">
        <v>189</v>
      </c>
      <c r="G126" s="45" t="s">
        <v>61</v>
      </c>
      <c r="H126" s="45" t="s">
        <v>31</v>
      </c>
      <c r="I126" s="47" t="s">
        <v>157</v>
      </c>
      <c r="J126" s="34" t="s">
        <v>201</v>
      </c>
      <c r="K126" s="52"/>
      <c r="L126" s="53">
        <v>23030.008</v>
      </c>
      <c r="M126" s="53"/>
      <c r="N126" s="36">
        <f>L126+M126</f>
        <v>23030.008</v>
      </c>
    </row>
    <row r="127" spans="1:14" ht="60" customHeight="1">
      <c r="A127" s="32">
        <f t="shared" si="2"/>
        <v>100</v>
      </c>
      <c r="B127" s="61" t="s">
        <v>92</v>
      </c>
      <c r="C127" s="45" t="s">
        <v>155</v>
      </c>
      <c r="D127" s="45" t="s">
        <v>39</v>
      </c>
      <c r="E127" s="45" t="s">
        <v>39</v>
      </c>
      <c r="F127" s="45" t="s">
        <v>189</v>
      </c>
      <c r="G127" s="45" t="s">
        <v>61</v>
      </c>
      <c r="H127" s="45" t="s">
        <v>31</v>
      </c>
      <c r="I127" s="47" t="s">
        <v>157</v>
      </c>
      <c r="J127" s="38" t="s">
        <v>202</v>
      </c>
      <c r="K127" s="54"/>
      <c r="L127" s="55">
        <v>709.4</v>
      </c>
      <c r="M127" s="55"/>
      <c r="N127" s="55">
        <v>709.4</v>
      </c>
    </row>
    <row r="128" spans="1:14" ht="60" customHeight="1">
      <c r="A128" s="32">
        <f t="shared" si="2"/>
        <v>101</v>
      </c>
      <c r="B128" s="61" t="s">
        <v>92</v>
      </c>
      <c r="C128" s="45" t="s">
        <v>155</v>
      </c>
      <c r="D128" s="45" t="s">
        <v>39</v>
      </c>
      <c r="E128" s="45" t="s">
        <v>39</v>
      </c>
      <c r="F128" s="45" t="s">
        <v>189</v>
      </c>
      <c r="G128" s="45" t="s">
        <v>61</v>
      </c>
      <c r="H128" s="45" t="s">
        <v>31</v>
      </c>
      <c r="I128" s="47" t="s">
        <v>157</v>
      </c>
      <c r="J128" s="34" t="s">
        <v>203</v>
      </c>
      <c r="K128" s="52"/>
      <c r="L128" s="53">
        <v>73520</v>
      </c>
      <c r="M128" s="53">
        <v>28027.4</v>
      </c>
      <c r="N128" s="53">
        <f>L128+M128</f>
        <v>101547.4</v>
      </c>
    </row>
    <row r="129" spans="1:14" ht="41.25" customHeight="1">
      <c r="A129" s="32">
        <f t="shared" si="2"/>
        <v>102</v>
      </c>
      <c r="B129" s="61" t="s">
        <v>92</v>
      </c>
      <c r="C129" s="45" t="s">
        <v>155</v>
      </c>
      <c r="D129" s="45" t="s">
        <v>39</v>
      </c>
      <c r="E129" s="45" t="s">
        <v>39</v>
      </c>
      <c r="F129" s="45" t="s">
        <v>189</v>
      </c>
      <c r="G129" s="45" t="s">
        <v>61</v>
      </c>
      <c r="H129" s="45" t="s">
        <v>31</v>
      </c>
      <c r="I129" s="47" t="s">
        <v>157</v>
      </c>
      <c r="J129" s="34" t="s">
        <v>204</v>
      </c>
      <c r="K129" s="74"/>
      <c r="L129" s="53">
        <v>768.3</v>
      </c>
      <c r="M129" s="53"/>
      <c r="N129" s="53">
        <v>768.3</v>
      </c>
    </row>
    <row r="130" spans="1:14" ht="59.25" customHeight="1">
      <c r="A130" s="32">
        <f t="shared" si="2"/>
        <v>103</v>
      </c>
      <c r="B130" s="61" t="s">
        <v>92</v>
      </c>
      <c r="C130" s="45" t="s">
        <v>155</v>
      </c>
      <c r="D130" s="45" t="s">
        <v>39</v>
      </c>
      <c r="E130" s="45" t="s">
        <v>39</v>
      </c>
      <c r="F130" s="45" t="s">
        <v>189</v>
      </c>
      <c r="G130" s="45" t="s">
        <v>61</v>
      </c>
      <c r="H130" s="45" t="s">
        <v>31</v>
      </c>
      <c r="I130" s="47" t="s">
        <v>157</v>
      </c>
      <c r="J130" s="34" t="s">
        <v>205</v>
      </c>
      <c r="K130" s="74"/>
      <c r="L130" s="53">
        <v>486.4</v>
      </c>
      <c r="M130" s="53">
        <v>162.1</v>
      </c>
      <c r="N130" s="36">
        <f>L130+M130</f>
        <v>648.5</v>
      </c>
    </row>
    <row r="131" spans="1:14" ht="58.5" customHeight="1">
      <c r="A131" s="32">
        <f t="shared" si="2"/>
        <v>104</v>
      </c>
      <c r="B131" s="61" t="s">
        <v>92</v>
      </c>
      <c r="C131" s="45" t="s">
        <v>155</v>
      </c>
      <c r="D131" s="45" t="s">
        <v>39</v>
      </c>
      <c r="E131" s="45" t="s">
        <v>39</v>
      </c>
      <c r="F131" s="45" t="s">
        <v>189</v>
      </c>
      <c r="G131" s="45" t="s">
        <v>61</v>
      </c>
      <c r="H131" s="45" t="s">
        <v>31</v>
      </c>
      <c r="I131" s="47" t="s">
        <v>157</v>
      </c>
      <c r="J131" s="34" t="s">
        <v>206</v>
      </c>
      <c r="K131" s="74"/>
      <c r="L131" s="53">
        <v>752.8</v>
      </c>
      <c r="M131" s="53">
        <v>-329.4</v>
      </c>
      <c r="N131" s="36">
        <f>L131+M131</f>
        <v>423.4</v>
      </c>
    </row>
    <row r="132" spans="1:14" ht="41.25" customHeight="1">
      <c r="A132" s="32">
        <f t="shared" si="2"/>
        <v>105</v>
      </c>
      <c r="B132" s="61" t="s">
        <v>92</v>
      </c>
      <c r="C132" s="45" t="s">
        <v>155</v>
      </c>
      <c r="D132" s="45" t="s">
        <v>39</v>
      </c>
      <c r="E132" s="45" t="s">
        <v>39</v>
      </c>
      <c r="F132" s="45" t="s">
        <v>189</v>
      </c>
      <c r="G132" s="45" t="s">
        <v>61</v>
      </c>
      <c r="H132" s="45" t="s">
        <v>31</v>
      </c>
      <c r="I132" s="47" t="s">
        <v>157</v>
      </c>
      <c r="J132" s="34" t="s">
        <v>207</v>
      </c>
      <c r="K132" s="74"/>
      <c r="L132" s="53">
        <v>305.1</v>
      </c>
      <c r="M132" s="53"/>
      <c r="N132" s="36">
        <f>L132+M132</f>
        <v>305.1</v>
      </c>
    </row>
    <row r="133" spans="1:14" ht="84" customHeight="1">
      <c r="A133" s="32">
        <f t="shared" si="2"/>
        <v>106</v>
      </c>
      <c r="B133" s="61" t="s">
        <v>92</v>
      </c>
      <c r="C133" s="27" t="s">
        <v>155</v>
      </c>
      <c r="D133" s="27" t="s">
        <v>39</v>
      </c>
      <c r="E133" s="27" t="s">
        <v>39</v>
      </c>
      <c r="F133" s="27" t="s">
        <v>189</v>
      </c>
      <c r="G133" s="27" t="s">
        <v>61</v>
      </c>
      <c r="H133" s="27" t="s">
        <v>31</v>
      </c>
      <c r="I133" s="28" t="s">
        <v>157</v>
      </c>
      <c r="J133" s="34" t="s">
        <v>208</v>
      </c>
      <c r="K133" s="74"/>
      <c r="L133" s="53">
        <v>732.7</v>
      </c>
      <c r="M133" s="53">
        <v>-488.4</v>
      </c>
      <c r="N133" s="36">
        <f>L133+M133</f>
        <v>244.30000000000007</v>
      </c>
    </row>
    <row r="134" spans="1:14" ht="99" customHeight="1">
      <c r="A134" s="32">
        <f t="shared" si="2"/>
        <v>107</v>
      </c>
      <c r="B134" s="61" t="s">
        <v>92</v>
      </c>
      <c r="C134" s="45" t="s">
        <v>155</v>
      </c>
      <c r="D134" s="45" t="s">
        <v>39</v>
      </c>
      <c r="E134" s="45" t="s">
        <v>39</v>
      </c>
      <c r="F134" s="45" t="s">
        <v>189</v>
      </c>
      <c r="G134" s="45" t="s">
        <v>61</v>
      </c>
      <c r="H134" s="45" t="s">
        <v>31</v>
      </c>
      <c r="I134" s="47" t="s">
        <v>157</v>
      </c>
      <c r="J134" s="38" t="s">
        <v>209</v>
      </c>
      <c r="K134" s="54"/>
      <c r="L134" s="55">
        <v>197008.8</v>
      </c>
      <c r="M134" s="55">
        <v>-7378.3</v>
      </c>
      <c r="N134" s="36">
        <f>L134+M134</f>
        <v>189630.5</v>
      </c>
    </row>
    <row r="135" spans="1:14" ht="45" customHeight="1">
      <c r="A135" s="32">
        <f t="shared" si="2"/>
        <v>108</v>
      </c>
      <c r="B135" s="61" t="s">
        <v>92</v>
      </c>
      <c r="C135" s="45" t="s">
        <v>155</v>
      </c>
      <c r="D135" s="45" t="s">
        <v>39</v>
      </c>
      <c r="E135" s="45" t="s">
        <v>39</v>
      </c>
      <c r="F135" s="45" t="s">
        <v>189</v>
      </c>
      <c r="G135" s="45" t="s">
        <v>61</v>
      </c>
      <c r="H135" s="45" t="s">
        <v>31</v>
      </c>
      <c r="I135" s="47" t="s">
        <v>157</v>
      </c>
      <c r="J135" s="38" t="s">
        <v>210</v>
      </c>
      <c r="K135" s="54"/>
      <c r="L135" s="55">
        <v>105</v>
      </c>
      <c r="M135" s="55"/>
      <c r="N135" s="55">
        <v>105</v>
      </c>
    </row>
    <row r="136" spans="1:14" ht="73.5" customHeight="1">
      <c r="A136" s="32">
        <f t="shared" si="2"/>
        <v>109</v>
      </c>
      <c r="B136" s="61" t="s">
        <v>92</v>
      </c>
      <c r="C136" s="27" t="s">
        <v>155</v>
      </c>
      <c r="D136" s="27" t="s">
        <v>39</v>
      </c>
      <c r="E136" s="27" t="s">
        <v>39</v>
      </c>
      <c r="F136" s="27" t="s">
        <v>189</v>
      </c>
      <c r="G136" s="27" t="s">
        <v>61</v>
      </c>
      <c r="H136" s="27" t="s">
        <v>31</v>
      </c>
      <c r="I136" s="28" t="s">
        <v>157</v>
      </c>
      <c r="J136" s="38" t="s">
        <v>211</v>
      </c>
      <c r="K136" s="54"/>
      <c r="L136" s="55">
        <v>14425.3</v>
      </c>
      <c r="M136" s="55">
        <v>-6031.56</v>
      </c>
      <c r="N136" s="36">
        <f>L136+M136</f>
        <v>8393.739999999998</v>
      </c>
    </row>
    <row r="137" spans="1:14" ht="21" customHeight="1">
      <c r="A137" s="32">
        <f t="shared" si="2"/>
        <v>110</v>
      </c>
      <c r="B137" s="75" t="s">
        <v>92</v>
      </c>
      <c r="C137" s="45" t="s">
        <v>155</v>
      </c>
      <c r="D137" s="45" t="s">
        <v>39</v>
      </c>
      <c r="E137" s="45" t="s">
        <v>57</v>
      </c>
      <c r="F137" s="45" t="s">
        <v>165</v>
      </c>
      <c r="G137" s="45" t="s">
        <v>61</v>
      </c>
      <c r="H137" s="45" t="s">
        <v>31</v>
      </c>
      <c r="I137" s="47" t="s">
        <v>157</v>
      </c>
      <c r="J137" s="76" t="s">
        <v>212</v>
      </c>
      <c r="K137" s="54"/>
      <c r="L137" s="55">
        <f>L138</f>
        <v>1806.7</v>
      </c>
      <c r="M137" s="55">
        <f>M138</f>
        <v>0</v>
      </c>
      <c r="N137" s="55">
        <f>N138</f>
        <v>1806.7</v>
      </c>
    </row>
    <row r="138" spans="1:14" ht="33" customHeight="1">
      <c r="A138" s="32">
        <f t="shared" si="2"/>
        <v>111</v>
      </c>
      <c r="B138" s="75" t="s">
        <v>92</v>
      </c>
      <c r="C138" s="45" t="s">
        <v>155</v>
      </c>
      <c r="D138" s="45" t="s">
        <v>39</v>
      </c>
      <c r="E138" s="45" t="s">
        <v>57</v>
      </c>
      <c r="F138" s="45" t="s">
        <v>165</v>
      </c>
      <c r="G138" s="45" t="s">
        <v>61</v>
      </c>
      <c r="H138" s="45" t="s">
        <v>31</v>
      </c>
      <c r="I138" s="47" t="s">
        <v>157</v>
      </c>
      <c r="J138" s="77" t="s">
        <v>213</v>
      </c>
      <c r="K138" s="54"/>
      <c r="L138" s="55">
        <v>1806.7</v>
      </c>
      <c r="M138" s="55"/>
      <c r="N138" s="36">
        <f>L138+M138</f>
        <v>1806.7</v>
      </c>
    </row>
    <row r="139" spans="1:14" ht="29.25" customHeight="1">
      <c r="A139" s="32">
        <f t="shared" si="2"/>
        <v>112</v>
      </c>
      <c r="B139" s="75" t="s">
        <v>92</v>
      </c>
      <c r="C139" s="45" t="s">
        <v>155</v>
      </c>
      <c r="D139" s="45" t="s">
        <v>39</v>
      </c>
      <c r="E139" s="45" t="s">
        <v>61</v>
      </c>
      <c r="F139" s="45" t="s">
        <v>28</v>
      </c>
      <c r="G139" s="45" t="s">
        <v>61</v>
      </c>
      <c r="H139" s="45" t="s">
        <v>31</v>
      </c>
      <c r="I139" s="47" t="s">
        <v>157</v>
      </c>
      <c r="J139" s="78" t="s">
        <v>214</v>
      </c>
      <c r="K139" s="54"/>
      <c r="L139" s="55">
        <f>L140+L141+L142+L143</f>
        <v>60803.4</v>
      </c>
      <c r="M139" s="55">
        <f>M140+M141+M142+M143</f>
        <v>2089.8</v>
      </c>
      <c r="N139" s="55">
        <f>N140+N141+N142+N143</f>
        <v>62893.2</v>
      </c>
    </row>
    <row r="140" spans="1:14" ht="31.5" customHeight="1">
      <c r="A140" s="32">
        <f t="shared" si="2"/>
        <v>113</v>
      </c>
      <c r="B140" s="75" t="s">
        <v>92</v>
      </c>
      <c r="C140" s="45" t="s">
        <v>155</v>
      </c>
      <c r="D140" s="45" t="s">
        <v>39</v>
      </c>
      <c r="E140" s="45" t="s">
        <v>61</v>
      </c>
      <c r="F140" s="45" t="s">
        <v>172</v>
      </c>
      <c r="G140" s="45" t="s">
        <v>61</v>
      </c>
      <c r="H140" s="45" t="s">
        <v>31</v>
      </c>
      <c r="I140" s="47" t="s">
        <v>157</v>
      </c>
      <c r="J140" s="79" t="s">
        <v>215</v>
      </c>
      <c r="K140" s="54"/>
      <c r="L140" s="55">
        <v>6326</v>
      </c>
      <c r="M140" s="55"/>
      <c r="N140" s="36">
        <f>SUM(L140:M140)</f>
        <v>6326</v>
      </c>
    </row>
    <row r="141" spans="1:14" ht="31.5" customHeight="1">
      <c r="A141" s="32">
        <f t="shared" si="2"/>
        <v>114</v>
      </c>
      <c r="B141" s="75" t="s">
        <v>92</v>
      </c>
      <c r="C141" s="45" t="s">
        <v>155</v>
      </c>
      <c r="D141" s="45" t="s">
        <v>39</v>
      </c>
      <c r="E141" s="45" t="s">
        <v>61</v>
      </c>
      <c r="F141" s="45" t="s">
        <v>172</v>
      </c>
      <c r="G141" s="45" t="s">
        <v>61</v>
      </c>
      <c r="H141" s="45" t="s">
        <v>31</v>
      </c>
      <c r="I141" s="47" t="s">
        <v>157</v>
      </c>
      <c r="J141" s="77" t="s">
        <v>216</v>
      </c>
      <c r="K141" s="54"/>
      <c r="L141" s="55"/>
      <c r="M141" s="55">
        <v>2089.8</v>
      </c>
      <c r="N141" s="36">
        <f>L141+M141</f>
        <v>2089.8</v>
      </c>
    </row>
    <row r="142" spans="1:14" ht="43.5" customHeight="1">
      <c r="A142" s="32">
        <f t="shared" si="2"/>
        <v>115</v>
      </c>
      <c r="B142" s="61" t="s">
        <v>92</v>
      </c>
      <c r="C142" s="27" t="s">
        <v>155</v>
      </c>
      <c r="D142" s="27" t="s">
        <v>39</v>
      </c>
      <c r="E142" s="27" t="s">
        <v>61</v>
      </c>
      <c r="F142" s="27" t="s">
        <v>217</v>
      </c>
      <c r="G142" s="27" t="s">
        <v>61</v>
      </c>
      <c r="H142" s="27" t="s">
        <v>31</v>
      </c>
      <c r="I142" s="28" t="s">
        <v>157</v>
      </c>
      <c r="J142" s="38" t="s">
        <v>218</v>
      </c>
      <c r="K142" s="54"/>
      <c r="L142" s="55">
        <v>450</v>
      </c>
      <c r="M142" s="55"/>
      <c r="N142" s="36">
        <f>L142+M142</f>
        <v>450</v>
      </c>
    </row>
    <row r="143" spans="1:14" ht="18" customHeight="1">
      <c r="A143" s="32">
        <f t="shared" si="2"/>
        <v>116</v>
      </c>
      <c r="B143" s="61" t="s">
        <v>92</v>
      </c>
      <c r="C143" s="27" t="s">
        <v>155</v>
      </c>
      <c r="D143" s="27" t="s">
        <v>39</v>
      </c>
      <c r="E143" s="27" t="s">
        <v>61</v>
      </c>
      <c r="F143" s="27" t="s">
        <v>165</v>
      </c>
      <c r="G143" s="27" t="s">
        <v>61</v>
      </c>
      <c r="H143" s="27" t="s">
        <v>31</v>
      </c>
      <c r="I143" s="28" t="s">
        <v>157</v>
      </c>
      <c r="J143" s="80" t="s">
        <v>219</v>
      </c>
      <c r="K143" s="54"/>
      <c r="L143" s="55">
        <f>SUM(L144:L159)</f>
        <v>54027.4</v>
      </c>
      <c r="M143" s="55">
        <f>SUM(M144:M159)</f>
        <v>0</v>
      </c>
      <c r="N143" s="55">
        <f>SUM(N144:N159)</f>
        <v>54027.4</v>
      </c>
    </row>
    <row r="144" spans="1:14" ht="42.75" customHeight="1">
      <c r="A144" s="32">
        <f t="shared" si="2"/>
        <v>117</v>
      </c>
      <c r="B144" s="75" t="s">
        <v>92</v>
      </c>
      <c r="C144" s="45" t="s">
        <v>155</v>
      </c>
      <c r="D144" s="45" t="s">
        <v>39</v>
      </c>
      <c r="E144" s="45" t="s">
        <v>61</v>
      </c>
      <c r="F144" s="45" t="s">
        <v>165</v>
      </c>
      <c r="G144" s="45" t="s">
        <v>61</v>
      </c>
      <c r="H144" s="45" t="s">
        <v>31</v>
      </c>
      <c r="I144" s="47" t="s">
        <v>157</v>
      </c>
      <c r="J144" s="41" t="s">
        <v>220</v>
      </c>
      <c r="K144" s="54"/>
      <c r="L144" s="55">
        <v>11841</v>
      </c>
      <c r="M144" s="55"/>
      <c r="N144" s="36">
        <f>L144+M144</f>
        <v>11841</v>
      </c>
    </row>
    <row r="145" spans="1:14" ht="47.25" customHeight="1">
      <c r="A145" s="32">
        <f t="shared" si="2"/>
        <v>118</v>
      </c>
      <c r="B145" s="61" t="s">
        <v>92</v>
      </c>
      <c r="C145" s="27" t="s">
        <v>155</v>
      </c>
      <c r="D145" s="27" t="s">
        <v>39</v>
      </c>
      <c r="E145" s="27" t="s">
        <v>61</v>
      </c>
      <c r="F145" s="27" t="s">
        <v>165</v>
      </c>
      <c r="G145" s="27" t="s">
        <v>61</v>
      </c>
      <c r="H145" s="27" t="s">
        <v>31</v>
      </c>
      <c r="I145" s="28" t="s">
        <v>157</v>
      </c>
      <c r="J145" s="38" t="s">
        <v>221</v>
      </c>
      <c r="K145" s="54"/>
      <c r="L145" s="55"/>
      <c r="M145" s="55"/>
      <c r="N145" s="36">
        <f>L145+M145</f>
        <v>0</v>
      </c>
    </row>
    <row r="146" spans="1:14" ht="30.75" customHeight="1">
      <c r="A146" s="32">
        <f t="shared" si="2"/>
        <v>119</v>
      </c>
      <c r="B146" s="61" t="s">
        <v>92</v>
      </c>
      <c r="C146" s="27" t="s">
        <v>155</v>
      </c>
      <c r="D146" s="27" t="s">
        <v>39</v>
      </c>
      <c r="E146" s="27" t="s">
        <v>61</v>
      </c>
      <c r="F146" s="27" t="s">
        <v>165</v>
      </c>
      <c r="G146" s="27" t="s">
        <v>61</v>
      </c>
      <c r="H146" s="27" t="s">
        <v>31</v>
      </c>
      <c r="I146" s="28" t="s">
        <v>157</v>
      </c>
      <c r="J146" s="38" t="s">
        <v>222</v>
      </c>
      <c r="K146" s="54"/>
      <c r="L146" s="55">
        <v>2489</v>
      </c>
      <c r="M146" s="55"/>
      <c r="N146" s="36">
        <f>L146+M146</f>
        <v>2489</v>
      </c>
    </row>
    <row r="147" spans="1:14" ht="33.75" customHeight="1">
      <c r="A147" s="32">
        <f t="shared" si="2"/>
        <v>120</v>
      </c>
      <c r="B147" s="61" t="s">
        <v>92</v>
      </c>
      <c r="C147" s="27" t="s">
        <v>155</v>
      </c>
      <c r="D147" s="27" t="s">
        <v>39</v>
      </c>
      <c r="E147" s="27" t="s">
        <v>61</v>
      </c>
      <c r="F147" s="27" t="s">
        <v>165</v>
      </c>
      <c r="G147" s="27" t="s">
        <v>61</v>
      </c>
      <c r="H147" s="27" t="s">
        <v>31</v>
      </c>
      <c r="I147" s="28" t="s">
        <v>157</v>
      </c>
      <c r="J147" s="38" t="s">
        <v>223</v>
      </c>
      <c r="K147" s="54"/>
      <c r="L147" s="55">
        <v>10</v>
      </c>
      <c r="M147" s="55"/>
      <c r="N147" s="55">
        <v>10</v>
      </c>
    </row>
    <row r="148" spans="1:14" ht="33.75" customHeight="1">
      <c r="A148" s="32">
        <f t="shared" si="2"/>
        <v>121</v>
      </c>
      <c r="B148" s="61" t="s">
        <v>92</v>
      </c>
      <c r="C148" s="27" t="s">
        <v>155</v>
      </c>
      <c r="D148" s="27" t="s">
        <v>39</v>
      </c>
      <c r="E148" s="27" t="s">
        <v>61</v>
      </c>
      <c r="F148" s="27" t="s">
        <v>165</v>
      </c>
      <c r="G148" s="27" t="s">
        <v>61</v>
      </c>
      <c r="H148" s="27" t="s">
        <v>31</v>
      </c>
      <c r="I148" s="28" t="s">
        <v>157</v>
      </c>
      <c r="J148" s="38" t="s">
        <v>224</v>
      </c>
      <c r="K148" s="54"/>
      <c r="L148" s="55">
        <v>3490</v>
      </c>
      <c r="M148" s="55"/>
      <c r="N148" s="36">
        <f aca="true" t="shared" si="3" ref="N148:N157">L148+M148</f>
        <v>3490</v>
      </c>
    </row>
    <row r="149" spans="1:14" ht="33.75" customHeight="1">
      <c r="A149" s="32">
        <f t="shared" si="2"/>
        <v>122</v>
      </c>
      <c r="B149" s="75" t="s">
        <v>92</v>
      </c>
      <c r="C149" s="45" t="s">
        <v>155</v>
      </c>
      <c r="D149" s="45" t="s">
        <v>39</v>
      </c>
      <c r="E149" s="45" t="s">
        <v>61</v>
      </c>
      <c r="F149" s="45" t="s">
        <v>165</v>
      </c>
      <c r="G149" s="45" t="s">
        <v>61</v>
      </c>
      <c r="H149" s="45" t="s">
        <v>31</v>
      </c>
      <c r="I149" s="47" t="s">
        <v>157</v>
      </c>
      <c r="J149" s="41" t="s">
        <v>225</v>
      </c>
      <c r="K149" s="54"/>
      <c r="L149" s="55">
        <v>6000</v>
      </c>
      <c r="M149" s="55"/>
      <c r="N149" s="36">
        <f>L149+M149</f>
        <v>6000</v>
      </c>
    </row>
    <row r="150" spans="1:14" ht="32.25" customHeight="1">
      <c r="A150" s="32">
        <f t="shared" si="2"/>
        <v>123</v>
      </c>
      <c r="B150" s="61" t="s">
        <v>92</v>
      </c>
      <c r="C150" s="27" t="s">
        <v>155</v>
      </c>
      <c r="D150" s="27" t="s">
        <v>39</v>
      </c>
      <c r="E150" s="27" t="s">
        <v>61</v>
      </c>
      <c r="F150" s="27" t="s">
        <v>165</v>
      </c>
      <c r="G150" s="27" t="s">
        <v>61</v>
      </c>
      <c r="H150" s="27" t="s">
        <v>31</v>
      </c>
      <c r="I150" s="28" t="s">
        <v>157</v>
      </c>
      <c r="J150" s="38" t="s">
        <v>226</v>
      </c>
      <c r="K150" s="54"/>
      <c r="L150" s="55">
        <v>1000</v>
      </c>
      <c r="M150" s="55"/>
      <c r="N150" s="36">
        <f t="shared" si="3"/>
        <v>1000</v>
      </c>
    </row>
    <row r="151" spans="1:14" ht="45" customHeight="1">
      <c r="A151" s="32">
        <f t="shared" si="2"/>
        <v>124</v>
      </c>
      <c r="B151" s="61" t="s">
        <v>92</v>
      </c>
      <c r="C151" s="27" t="s">
        <v>155</v>
      </c>
      <c r="D151" s="27" t="s">
        <v>39</v>
      </c>
      <c r="E151" s="27" t="s">
        <v>61</v>
      </c>
      <c r="F151" s="27" t="s">
        <v>165</v>
      </c>
      <c r="G151" s="27" t="s">
        <v>61</v>
      </c>
      <c r="H151" s="27" t="s">
        <v>31</v>
      </c>
      <c r="I151" s="28" t="s">
        <v>157</v>
      </c>
      <c r="J151" s="81" t="s">
        <v>227</v>
      </c>
      <c r="K151" s="54"/>
      <c r="L151" s="55">
        <v>3060</v>
      </c>
      <c r="M151" s="55"/>
      <c r="N151" s="36">
        <f t="shared" si="3"/>
        <v>3060</v>
      </c>
    </row>
    <row r="152" spans="1:14" ht="41.25" customHeight="1">
      <c r="A152" s="32">
        <f t="shared" si="2"/>
        <v>125</v>
      </c>
      <c r="B152" s="61" t="s">
        <v>92</v>
      </c>
      <c r="C152" s="27" t="s">
        <v>155</v>
      </c>
      <c r="D152" s="27" t="s">
        <v>39</v>
      </c>
      <c r="E152" s="27" t="s">
        <v>61</v>
      </c>
      <c r="F152" s="27" t="s">
        <v>165</v>
      </c>
      <c r="G152" s="27" t="s">
        <v>61</v>
      </c>
      <c r="H152" s="27" t="s">
        <v>31</v>
      </c>
      <c r="I152" s="28" t="s">
        <v>157</v>
      </c>
      <c r="J152" s="81" t="s">
        <v>228</v>
      </c>
      <c r="K152" s="54"/>
      <c r="L152" s="55">
        <v>4840</v>
      </c>
      <c r="M152" s="55"/>
      <c r="N152" s="36">
        <f t="shared" si="3"/>
        <v>4840</v>
      </c>
    </row>
    <row r="153" spans="1:14" ht="33" customHeight="1">
      <c r="A153" s="32">
        <f t="shared" si="2"/>
        <v>126</v>
      </c>
      <c r="B153" s="61" t="s">
        <v>92</v>
      </c>
      <c r="C153" s="27" t="s">
        <v>155</v>
      </c>
      <c r="D153" s="27" t="s">
        <v>39</v>
      </c>
      <c r="E153" s="27" t="s">
        <v>61</v>
      </c>
      <c r="F153" s="27" t="s">
        <v>165</v>
      </c>
      <c r="G153" s="27" t="s">
        <v>61</v>
      </c>
      <c r="H153" s="27" t="s">
        <v>31</v>
      </c>
      <c r="I153" s="28" t="s">
        <v>157</v>
      </c>
      <c r="J153" s="38" t="s">
        <v>229</v>
      </c>
      <c r="K153" s="54"/>
      <c r="L153" s="55">
        <v>2320.4</v>
      </c>
      <c r="M153" s="55"/>
      <c r="N153" s="36">
        <f t="shared" si="3"/>
        <v>2320.4</v>
      </c>
    </row>
    <row r="154" spans="1:14" ht="54" customHeight="1">
      <c r="A154" s="32">
        <f t="shared" si="2"/>
        <v>127</v>
      </c>
      <c r="B154" s="61" t="s">
        <v>92</v>
      </c>
      <c r="C154" s="27" t="s">
        <v>155</v>
      </c>
      <c r="D154" s="27" t="s">
        <v>39</v>
      </c>
      <c r="E154" s="27" t="s">
        <v>61</v>
      </c>
      <c r="F154" s="27" t="s">
        <v>165</v>
      </c>
      <c r="G154" s="27" t="s">
        <v>61</v>
      </c>
      <c r="H154" s="27" t="s">
        <v>31</v>
      </c>
      <c r="I154" s="28" t="s">
        <v>157</v>
      </c>
      <c r="J154" s="38" t="s">
        <v>230</v>
      </c>
      <c r="K154" s="54"/>
      <c r="L154" s="55">
        <v>20</v>
      </c>
      <c r="M154" s="55"/>
      <c r="N154" s="36">
        <f t="shared" si="3"/>
        <v>20</v>
      </c>
    </row>
    <row r="155" spans="1:14" ht="45" customHeight="1">
      <c r="A155" s="32">
        <f t="shared" si="2"/>
        <v>128</v>
      </c>
      <c r="B155" s="61" t="s">
        <v>92</v>
      </c>
      <c r="C155" s="27" t="s">
        <v>155</v>
      </c>
      <c r="D155" s="27" t="s">
        <v>39</v>
      </c>
      <c r="E155" s="27" t="s">
        <v>61</v>
      </c>
      <c r="F155" s="27" t="s">
        <v>165</v>
      </c>
      <c r="G155" s="27" t="s">
        <v>61</v>
      </c>
      <c r="H155" s="27" t="s">
        <v>31</v>
      </c>
      <c r="I155" s="28" t="s">
        <v>157</v>
      </c>
      <c r="J155" s="38" t="s">
        <v>231</v>
      </c>
      <c r="K155" s="54"/>
      <c r="L155" s="55">
        <v>6412</v>
      </c>
      <c r="M155" s="55"/>
      <c r="N155" s="36">
        <f t="shared" si="3"/>
        <v>6412</v>
      </c>
    </row>
    <row r="156" spans="1:14" ht="31.5" customHeight="1">
      <c r="A156" s="32">
        <f t="shared" si="2"/>
        <v>129</v>
      </c>
      <c r="B156" s="61" t="s">
        <v>92</v>
      </c>
      <c r="C156" s="27" t="s">
        <v>155</v>
      </c>
      <c r="D156" s="27" t="s">
        <v>39</v>
      </c>
      <c r="E156" s="27" t="s">
        <v>61</v>
      </c>
      <c r="F156" s="27" t="s">
        <v>165</v>
      </c>
      <c r="G156" s="27" t="s">
        <v>61</v>
      </c>
      <c r="H156" s="27" t="s">
        <v>31</v>
      </c>
      <c r="I156" s="28" t="s">
        <v>157</v>
      </c>
      <c r="J156" s="67" t="s">
        <v>232</v>
      </c>
      <c r="K156" s="54"/>
      <c r="L156" s="55"/>
      <c r="M156" s="68"/>
      <c r="N156" s="36">
        <f t="shared" si="3"/>
        <v>0</v>
      </c>
    </row>
    <row r="157" spans="1:14" ht="31.5" customHeight="1">
      <c r="A157" s="32">
        <f t="shared" si="2"/>
        <v>130</v>
      </c>
      <c r="B157" s="61" t="s">
        <v>92</v>
      </c>
      <c r="C157" s="27" t="s">
        <v>155</v>
      </c>
      <c r="D157" s="27" t="s">
        <v>39</v>
      </c>
      <c r="E157" s="27" t="s">
        <v>61</v>
      </c>
      <c r="F157" s="27" t="s">
        <v>165</v>
      </c>
      <c r="G157" s="27" t="s">
        <v>61</v>
      </c>
      <c r="H157" s="27" t="s">
        <v>31</v>
      </c>
      <c r="I157" s="28" t="s">
        <v>157</v>
      </c>
      <c r="J157" s="67" t="s">
        <v>233</v>
      </c>
      <c r="K157" s="54"/>
      <c r="L157" s="55"/>
      <c r="M157" s="68"/>
      <c r="N157" s="36">
        <f t="shared" si="3"/>
        <v>0</v>
      </c>
    </row>
    <row r="158" spans="1:14" ht="42.75" customHeight="1">
      <c r="A158" s="32">
        <f t="shared" si="2"/>
        <v>131</v>
      </c>
      <c r="B158" s="75" t="s">
        <v>92</v>
      </c>
      <c r="C158" s="45" t="s">
        <v>155</v>
      </c>
      <c r="D158" s="45" t="s">
        <v>39</v>
      </c>
      <c r="E158" s="45" t="s">
        <v>61</v>
      </c>
      <c r="F158" s="45" t="s">
        <v>165</v>
      </c>
      <c r="G158" s="45" t="s">
        <v>61</v>
      </c>
      <c r="H158" s="45" t="s">
        <v>31</v>
      </c>
      <c r="I158" s="47" t="s">
        <v>157</v>
      </c>
      <c r="J158" s="82" t="s">
        <v>234</v>
      </c>
      <c r="K158" s="54"/>
      <c r="L158" s="55">
        <v>10115</v>
      </c>
      <c r="M158" s="55"/>
      <c r="N158" s="36">
        <f>L158+M158</f>
        <v>10115</v>
      </c>
    </row>
    <row r="159" spans="1:14" ht="33" customHeight="1">
      <c r="A159" s="32">
        <f t="shared" si="2"/>
        <v>132</v>
      </c>
      <c r="B159" s="75" t="s">
        <v>92</v>
      </c>
      <c r="C159" s="45" t="s">
        <v>155</v>
      </c>
      <c r="D159" s="45" t="s">
        <v>39</v>
      </c>
      <c r="E159" s="45" t="s">
        <v>61</v>
      </c>
      <c r="F159" s="45" t="s">
        <v>165</v>
      </c>
      <c r="G159" s="45" t="s">
        <v>61</v>
      </c>
      <c r="H159" s="45" t="s">
        <v>31</v>
      </c>
      <c r="I159" s="47" t="s">
        <v>157</v>
      </c>
      <c r="J159" s="82" t="s">
        <v>235</v>
      </c>
      <c r="K159" s="54"/>
      <c r="L159" s="55">
        <v>2430</v>
      </c>
      <c r="M159" s="55"/>
      <c r="N159" s="36">
        <f>L159+M159</f>
        <v>2430</v>
      </c>
    </row>
    <row r="160" spans="1:14" ht="30" customHeight="1">
      <c r="A160" s="32">
        <f t="shared" si="2"/>
        <v>133</v>
      </c>
      <c r="B160" s="26" t="s">
        <v>28</v>
      </c>
      <c r="C160" s="27" t="s">
        <v>236</v>
      </c>
      <c r="D160" s="27" t="s">
        <v>30</v>
      </c>
      <c r="E160" s="27" t="s">
        <v>30</v>
      </c>
      <c r="F160" s="27" t="s">
        <v>28</v>
      </c>
      <c r="G160" s="27" t="s">
        <v>30</v>
      </c>
      <c r="H160" s="27" t="s">
        <v>31</v>
      </c>
      <c r="I160" s="28" t="s">
        <v>28</v>
      </c>
      <c r="J160" s="29" t="s">
        <v>237</v>
      </c>
      <c r="K160" s="54"/>
      <c r="L160" s="55">
        <f>SUM(L161)</f>
        <v>4386.146000000001</v>
      </c>
      <c r="M160" s="55">
        <f>SUM(M161)</f>
        <v>0</v>
      </c>
      <c r="N160" s="55">
        <f>SUM(N161)</f>
        <v>4386.146000000001</v>
      </c>
    </row>
    <row r="161" spans="1:14" ht="15.75" customHeight="1">
      <c r="A161" s="32">
        <f t="shared" si="2"/>
        <v>134</v>
      </c>
      <c r="B161" s="26" t="s">
        <v>28</v>
      </c>
      <c r="C161" s="27" t="s">
        <v>236</v>
      </c>
      <c r="D161" s="27" t="s">
        <v>39</v>
      </c>
      <c r="E161" s="27" t="s">
        <v>30</v>
      </c>
      <c r="F161" s="27" t="s">
        <v>28</v>
      </c>
      <c r="G161" s="27" t="s">
        <v>30</v>
      </c>
      <c r="H161" s="27" t="s">
        <v>31</v>
      </c>
      <c r="I161" s="28" t="s">
        <v>28</v>
      </c>
      <c r="J161" s="33" t="s">
        <v>238</v>
      </c>
      <c r="K161" s="54" t="e">
        <f>K162+#REF!</f>
        <v>#REF!</v>
      </c>
      <c r="L161" s="31">
        <f>SUM(L162:L172)</f>
        <v>4386.146000000001</v>
      </c>
      <c r="M161" s="31">
        <f>SUM(M162:M172)</f>
        <v>0</v>
      </c>
      <c r="N161" s="31">
        <f>SUM(N162:N172)</f>
        <v>4386.146000000001</v>
      </c>
    </row>
    <row r="162" spans="1:14" ht="43.5" customHeight="1">
      <c r="A162" s="32">
        <f t="shared" si="2"/>
        <v>135</v>
      </c>
      <c r="B162" s="26" t="s">
        <v>113</v>
      </c>
      <c r="C162" s="27" t="s">
        <v>236</v>
      </c>
      <c r="D162" s="27" t="s">
        <v>39</v>
      </c>
      <c r="E162" s="27" t="s">
        <v>34</v>
      </c>
      <c r="F162" s="27" t="s">
        <v>52</v>
      </c>
      <c r="G162" s="27" t="s">
        <v>61</v>
      </c>
      <c r="H162" s="27" t="s">
        <v>31</v>
      </c>
      <c r="I162" s="28" t="s">
        <v>111</v>
      </c>
      <c r="J162" s="38" t="s">
        <v>239</v>
      </c>
      <c r="K162" s="54">
        <v>600</v>
      </c>
      <c r="L162" s="55">
        <v>503.362</v>
      </c>
      <c r="M162" s="55"/>
      <c r="N162" s="36">
        <f>L162+M162</f>
        <v>503.362</v>
      </c>
    </row>
    <row r="163" spans="1:14" ht="43.5" customHeight="1">
      <c r="A163" s="32">
        <f t="shared" si="2"/>
        <v>136</v>
      </c>
      <c r="B163" s="26" t="s">
        <v>240</v>
      </c>
      <c r="C163" s="27" t="s">
        <v>236</v>
      </c>
      <c r="D163" s="27" t="s">
        <v>39</v>
      </c>
      <c r="E163" s="27" t="s">
        <v>34</v>
      </c>
      <c r="F163" s="27" t="s">
        <v>52</v>
      </c>
      <c r="G163" s="27" t="s">
        <v>61</v>
      </c>
      <c r="H163" s="27" t="s">
        <v>31</v>
      </c>
      <c r="I163" s="28" t="s">
        <v>111</v>
      </c>
      <c r="J163" s="38" t="s">
        <v>241</v>
      </c>
      <c r="K163" s="54"/>
      <c r="L163" s="55">
        <v>785.2</v>
      </c>
      <c r="M163" s="55"/>
      <c r="N163" s="36">
        <f>L163+M163</f>
        <v>785.2</v>
      </c>
    </row>
    <row r="164" spans="1:14" ht="43.5" customHeight="1">
      <c r="A164" s="32">
        <f t="shared" si="2"/>
        <v>137</v>
      </c>
      <c r="B164" s="26" t="s">
        <v>242</v>
      </c>
      <c r="C164" s="27" t="s">
        <v>236</v>
      </c>
      <c r="D164" s="27" t="s">
        <v>39</v>
      </c>
      <c r="E164" s="27" t="s">
        <v>34</v>
      </c>
      <c r="F164" s="27" t="s">
        <v>52</v>
      </c>
      <c r="G164" s="27" t="s">
        <v>61</v>
      </c>
      <c r="H164" s="27" t="s">
        <v>31</v>
      </c>
      <c r="I164" s="28" t="s">
        <v>111</v>
      </c>
      <c r="J164" s="38" t="s">
        <v>243</v>
      </c>
      <c r="K164" s="54"/>
      <c r="L164" s="55">
        <v>146.3</v>
      </c>
      <c r="M164" s="55"/>
      <c r="N164" s="36">
        <f aca="true" t="shared" si="4" ref="N164:N172">L164+M164</f>
        <v>146.3</v>
      </c>
    </row>
    <row r="165" spans="1:14" ht="43.5" customHeight="1">
      <c r="A165" s="32">
        <f t="shared" si="2"/>
        <v>138</v>
      </c>
      <c r="B165" s="26" t="s">
        <v>244</v>
      </c>
      <c r="C165" s="27" t="s">
        <v>236</v>
      </c>
      <c r="D165" s="27" t="s">
        <v>39</v>
      </c>
      <c r="E165" s="27" t="s">
        <v>34</v>
      </c>
      <c r="F165" s="27" t="s">
        <v>52</v>
      </c>
      <c r="G165" s="27" t="s">
        <v>61</v>
      </c>
      <c r="H165" s="27" t="s">
        <v>31</v>
      </c>
      <c r="I165" s="28" t="s">
        <v>111</v>
      </c>
      <c r="J165" s="38" t="s">
        <v>245</v>
      </c>
      <c r="K165" s="54"/>
      <c r="L165" s="55">
        <v>77.923</v>
      </c>
      <c r="M165" s="55"/>
      <c r="N165" s="36">
        <f t="shared" si="4"/>
        <v>77.923</v>
      </c>
    </row>
    <row r="166" spans="1:14" ht="43.5" customHeight="1">
      <c r="A166" s="32">
        <f t="shared" si="2"/>
        <v>139</v>
      </c>
      <c r="B166" s="26" t="s">
        <v>246</v>
      </c>
      <c r="C166" s="27" t="s">
        <v>236</v>
      </c>
      <c r="D166" s="27" t="s">
        <v>39</v>
      </c>
      <c r="E166" s="27" t="s">
        <v>34</v>
      </c>
      <c r="F166" s="27" t="s">
        <v>52</v>
      </c>
      <c r="G166" s="27" t="s">
        <v>61</v>
      </c>
      <c r="H166" s="27" t="s">
        <v>31</v>
      </c>
      <c r="I166" s="28" t="s">
        <v>111</v>
      </c>
      <c r="J166" s="38" t="s">
        <v>247</v>
      </c>
      <c r="K166" s="54"/>
      <c r="L166" s="55">
        <v>236</v>
      </c>
      <c r="M166" s="55"/>
      <c r="N166" s="36">
        <f t="shared" si="4"/>
        <v>236</v>
      </c>
    </row>
    <row r="167" spans="1:14" ht="43.5" customHeight="1">
      <c r="A167" s="32">
        <f t="shared" si="2"/>
        <v>140</v>
      </c>
      <c r="B167" s="26" t="s">
        <v>248</v>
      </c>
      <c r="C167" s="27" t="s">
        <v>236</v>
      </c>
      <c r="D167" s="27" t="s">
        <v>39</v>
      </c>
      <c r="E167" s="27" t="s">
        <v>34</v>
      </c>
      <c r="F167" s="27" t="s">
        <v>52</v>
      </c>
      <c r="G167" s="27" t="s">
        <v>61</v>
      </c>
      <c r="H167" s="27" t="s">
        <v>31</v>
      </c>
      <c r="I167" s="28" t="s">
        <v>111</v>
      </c>
      <c r="J167" s="38" t="s">
        <v>249</v>
      </c>
      <c r="K167" s="54"/>
      <c r="L167" s="55">
        <v>1287.1</v>
      </c>
      <c r="M167" s="55"/>
      <c r="N167" s="36">
        <f t="shared" si="4"/>
        <v>1287.1</v>
      </c>
    </row>
    <row r="168" spans="1:14" ht="43.5" customHeight="1">
      <c r="A168" s="32">
        <f aca="true" t="shared" si="5" ref="A168:A173">A167+1</f>
        <v>141</v>
      </c>
      <c r="B168" s="26" t="s">
        <v>250</v>
      </c>
      <c r="C168" s="27" t="s">
        <v>236</v>
      </c>
      <c r="D168" s="27" t="s">
        <v>39</v>
      </c>
      <c r="E168" s="27" t="s">
        <v>34</v>
      </c>
      <c r="F168" s="27" t="s">
        <v>52</v>
      </c>
      <c r="G168" s="27" t="s">
        <v>61</v>
      </c>
      <c r="H168" s="27" t="s">
        <v>31</v>
      </c>
      <c r="I168" s="28" t="s">
        <v>111</v>
      </c>
      <c r="J168" s="38" t="s">
        <v>251</v>
      </c>
      <c r="K168" s="54"/>
      <c r="L168" s="55"/>
      <c r="M168" s="55"/>
      <c r="N168" s="36">
        <f t="shared" si="4"/>
        <v>0</v>
      </c>
    </row>
    <row r="169" spans="1:14" ht="43.5" customHeight="1">
      <c r="A169" s="32">
        <f t="shared" si="5"/>
        <v>142</v>
      </c>
      <c r="B169" s="26" t="s">
        <v>252</v>
      </c>
      <c r="C169" s="27" t="s">
        <v>236</v>
      </c>
      <c r="D169" s="27" t="s">
        <v>39</v>
      </c>
      <c r="E169" s="27" t="s">
        <v>34</v>
      </c>
      <c r="F169" s="27" t="s">
        <v>52</v>
      </c>
      <c r="G169" s="27" t="s">
        <v>61</v>
      </c>
      <c r="H169" s="27" t="s">
        <v>31</v>
      </c>
      <c r="I169" s="28" t="s">
        <v>111</v>
      </c>
      <c r="J169" s="38" t="s">
        <v>253</v>
      </c>
      <c r="K169" s="54"/>
      <c r="L169" s="55">
        <v>278.2</v>
      </c>
      <c r="M169" s="55"/>
      <c r="N169" s="36">
        <f t="shared" si="4"/>
        <v>278.2</v>
      </c>
    </row>
    <row r="170" spans="1:14" ht="43.5" customHeight="1">
      <c r="A170" s="32">
        <f t="shared" si="5"/>
        <v>143</v>
      </c>
      <c r="B170" s="26" t="s">
        <v>254</v>
      </c>
      <c r="C170" s="27" t="s">
        <v>236</v>
      </c>
      <c r="D170" s="27" t="s">
        <v>39</v>
      </c>
      <c r="E170" s="27" t="s">
        <v>34</v>
      </c>
      <c r="F170" s="27" t="s">
        <v>52</v>
      </c>
      <c r="G170" s="27" t="s">
        <v>61</v>
      </c>
      <c r="H170" s="27" t="s">
        <v>31</v>
      </c>
      <c r="I170" s="28" t="s">
        <v>111</v>
      </c>
      <c r="J170" s="38" t="s">
        <v>255</v>
      </c>
      <c r="K170" s="54"/>
      <c r="L170" s="55">
        <v>922.759</v>
      </c>
      <c r="M170" s="55"/>
      <c r="N170" s="36">
        <f t="shared" si="4"/>
        <v>922.759</v>
      </c>
    </row>
    <row r="171" spans="1:14" ht="43.5" customHeight="1">
      <c r="A171" s="32">
        <f t="shared" si="5"/>
        <v>144</v>
      </c>
      <c r="B171" s="26" t="s">
        <v>120</v>
      </c>
      <c r="C171" s="27" t="s">
        <v>236</v>
      </c>
      <c r="D171" s="27" t="s">
        <v>39</v>
      </c>
      <c r="E171" s="27" t="s">
        <v>34</v>
      </c>
      <c r="F171" s="27" t="s">
        <v>52</v>
      </c>
      <c r="G171" s="27" t="s">
        <v>61</v>
      </c>
      <c r="H171" s="27" t="s">
        <v>31</v>
      </c>
      <c r="I171" s="28" t="s">
        <v>111</v>
      </c>
      <c r="J171" s="38" t="s">
        <v>256</v>
      </c>
      <c r="K171" s="54"/>
      <c r="L171" s="55">
        <v>83.8</v>
      </c>
      <c r="M171" s="55"/>
      <c r="N171" s="36">
        <f t="shared" si="4"/>
        <v>83.8</v>
      </c>
    </row>
    <row r="172" spans="1:14" ht="43.5" customHeight="1" thickBot="1">
      <c r="A172" s="32">
        <f t="shared" si="5"/>
        <v>145</v>
      </c>
      <c r="B172" s="83" t="s">
        <v>257</v>
      </c>
      <c r="C172" s="84" t="s">
        <v>236</v>
      </c>
      <c r="D172" s="84" t="s">
        <v>39</v>
      </c>
      <c r="E172" s="84" t="s">
        <v>34</v>
      </c>
      <c r="F172" s="84" t="s">
        <v>52</v>
      </c>
      <c r="G172" s="84" t="s">
        <v>61</v>
      </c>
      <c r="H172" s="84" t="s">
        <v>31</v>
      </c>
      <c r="I172" s="85" t="s">
        <v>111</v>
      </c>
      <c r="J172" s="86" t="s">
        <v>258</v>
      </c>
      <c r="K172" s="74"/>
      <c r="L172" s="87">
        <v>65.502</v>
      </c>
      <c r="M172" s="87"/>
      <c r="N172" s="36">
        <f t="shared" si="4"/>
        <v>65.502</v>
      </c>
    </row>
    <row r="173" spans="1:14" ht="17.25" customHeight="1" thickBot="1">
      <c r="A173" s="88">
        <f t="shared" si="5"/>
        <v>146</v>
      </c>
      <c r="B173" s="89"/>
      <c r="C173" s="90"/>
      <c r="D173" s="90"/>
      <c r="E173" s="90"/>
      <c r="F173" s="90"/>
      <c r="G173" s="90"/>
      <c r="H173" s="90"/>
      <c r="I173" s="91"/>
      <c r="J173" s="92" t="s">
        <v>259</v>
      </c>
      <c r="K173" s="93" t="e">
        <f>K28+K95</f>
        <v>#REF!</v>
      </c>
      <c r="L173" s="94">
        <f>L29+L39+L42+L47+L51+L60+L69+L71+L79+L84+L86+L93+L95+L160</f>
        <v>2773662.2490000003</v>
      </c>
      <c r="M173" s="94">
        <f>M29+M39+M42+M47+M51+M60+M69+M71+M79+M84+M86+M93+M95+M160</f>
        <v>39069.895000000004</v>
      </c>
      <c r="N173" s="94">
        <f>N29+N39+N42+N47+N51+N60+N69+N71+N79+N84+N86+N93+N95+N160</f>
        <v>2812732.144</v>
      </c>
    </row>
    <row r="174" spans="1:1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95"/>
      <c r="K174" s="2"/>
      <c r="L174" s="2"/>
      <c r="M174" s="2"/>
      <c r="N174" s="2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96"/>
      <c r="M176" s="96"/>
      <c r="N176" s="96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96"/>
      <c r="M177" s="96"/>
      <c r="N177" s="96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96"/>
      <c r="M178" s="96"/>
      <c r="N178" s="96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96"/>
      <c r="M179" s="96"/>
      <c r="N179" s="96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97"/>
      <c r="M180" s="97"/>
      <c r="N180" s="97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</row>
    <row r="203" spans="2:9" ht="12.75">
      <c r="B203" s="98"/>
      <c r="C203" s="98"/>
      <c r="D203" s="98"/>
      <c r="E203" s="98"/>
      <c r="F203" s="98"/>
      <c r="G203" s="98"/>
      <c r="H203" s="98"/>
      <c r="I203" s="98"/>
    </row>
    <row r="204" spans="2:9" ht="12.75">
      <c r="B204" s="98"/>
      <c r="C204" s="98"/>
      <c r="D204" s="98"/>
      <c r="E204" s="98"/>
      <c r="F204" s="98"/>
      <c r="G204" s="98"/>
      <c r="H204" s="98"/>
      <c r="I204" s="98"/>
    </row>
    <row r="205" spans="2:9" ht="12.75">
      <c r="B205" s="98"/>
      <c r="C205" s="98"/>
      <c r="D205" s="98"/>
      <c r="E205" s="98"/>
      <c r="F205" s="98"/>
      <c r="G205" s="98"/>
      <c r="H205" s="98"/>
      <c r="I205" s="98"/>
    </row>
    <row r="206" spans="2:9" ht="12.75">
      <c r="B206" s="98"/>
      <c r="C206" s="98"/>
      <c r="D206" s="98"/>
      <c r="E206" s="98"/>
      <c r="F206" s="98"/>
      <c r="G206" s="98"/>
      <c r="H206" s="98"/>
      <c r="I206" s="98"/>
    </row>
    <row r="207" spans="2:9" ht="12.75">
      <c r="B207" s="98"/>
      <c r="C207" s="98"/>
      <c r="D207" s="98"/>
      <c r="E207" s="98"/>
      <c r="F207" s="98"/>
      <c r="G207" s="98"/>
      <c r="H207" s="98"/>
      <c r="I207" s="98"/>
    </row>
    <row r="208" spans="2:9" ht="12.75">
      <c r="B208" s="98"/>
      <c r="C208" s="98"/>
      <c r="D208" s="98"/>
      <c r="E208" s="98"/>
      <c r="F208" s="98"/>
      <c r="G208" s="98"/>
      <c r="H208" s="98"/>
      <c r="I208" s="98"/>
    </row>
    <row r="209" spans="2:9" ht="12.75">
      <c r="B209" s="98"/>
      <c r="C209" s="98"/>
      <c r="D209" s="98"/>
      <c r="E209" s="98"/>
      <c r="F209" s="98"/>
      <c r="G209" s="98"/>
      <c r="H209" s="98"/>
      <c r="I209" s="98"/>
    </row>
    <row r="210" spans="2:9" ht="12.75">
      <c r="B210" s="98"/>
      <c r="C210" s="98"/>
      <c r="D210" s="98"/>
      <c r="E210" s="98"/>
      <c r="F210" s="98"/>
      <c r="G210" s="98"/>
      <c r="H210" s="98"/>
      <c r="I210" s="98"/>
    </row>
    <row r="211" spans="2:9" ht="12.75">
      <c r="B211" s="98"/>
      <c r="C211" s="98"/>
      <c r="D211" s="98"/>
      <c r="E211" s="98"/>
      <c r="F211" s="98"/>
      <c r="G211" s="98"/>
      <c r="H211" s="98"/>
      <c r="I211" s="98"/>
    </row>
    <row r="212" spans="2:9" ht="12.75">
      <c r="B212" s="98"/>
      <c r="C212" s="98"/>
      <c r="D212" s="98"/>
      <c r="E212" s="98"/>
      <c r="F212" s="98"/>
      <c r="G212" s="98"/>
      <c r="H212" s="98"/>
      <c r="I212" s="98"/>
    </row>
    <row r="213" spans="2:9" ht="12.75">
      <c r="B213" s="98"/>
      <c r="C213" s="98"/>
      <c r="D213" s="98"/>
      <c r="E213" s="98"/>
      <c r="F213" s="98"/>
      <c r="G213" s="98"/>
      <c r="H213" s="98"/>
      <c r="I213" s="98"/>
    </row>
    <row r="214" spans="2:9" ht="12.75">
      <c r="B214" s="98"/>
      <c r="C214" s="98"/>
      <c r="D214" s="98"/>
      <c r="E214" s="98"/>
      <c r="F214" s="98"/>
      <c r="G214" s="98"/>
      <c r="H214" s="98"/>
      <c r="I214" s="98"/>
    </row>
    <row r="215" spans="2:9" ht="12.75">
      <c r="B215" s="98"/>
      <c r="C215" s="98"/>
      <c r="D215" s="98"/>
      <c r="E215" s="98"/>
      <c r="F215" s="98"/>
      <c r="G215" s="98"/>
      <c r="H215" s="98"/>
      <c r="I215" s="98"/>
    </row>
    <row r="216" spans="2:9" ht="12.75">
      <c r="B216" s="98"/>
      <c r="C216" s="98"/>
      <c r="D216" s="98"/>
      <c r="E216" s="98"/>
      <c r="F216" s="98"/>
      <c r="G216" s="98"/>
      <c r="H216" s="98"/>
      <c r="I216" s="98"/>
    </row>
    <row r="217" spans="2:9" ht="12.75">
      <c r="B217" s="98"/>
      <c r="C217" s="98"/>
      <c r="D217" s="98"/>
      <c r="E217" s="98"/>
      <c r="F217" s="98"/>
      <c r="G217" s="98"/>
      <c r="H217" s="98"/>
      <c r="I217" s="98"/>
    </row>
    <row r="218" spans="2:9" ht="12.75">
      <c r="B218" s="98"/>
      <c r="C218" s="98"/>
      <c r="D218" s="98"/>
      <c r="E218" s="98"/>
      <c r="F218" s="98"/>
      <c r="G218" s="98"/>
      <c r="H218" s="98"/>
      <c r="I218" s="98"/>
    </row>
    <row r="219" spans="2:9" ht="12.75">
      <c r="B219" s="98"/>
      <c r="C219" s="98"/>
      <c r="D219" s="98"/>
      <c r="E219" s="98"/>
      <c r="F219" s="98"/>
      <c r="G219" s="98"/>
      <c r="H219" s="98"/>
      <c r="I219" s="98"/>
    </row>
    <row r="220" spans="2:9" ht="12.75">
      <c r="B220" s="98"/>
      <c r="C220" s="98"/>
      <c r="D220" s="98"/>
      <c r="E220" s="98"/>
      <c r="F220" s="98"/>
      <c r="G220" s="98"/>
      <c r="H220" s="98"/>
      <c r="I220" s="98"/>
    </row>
    <row r="221" spans="2:9" ht="12.75">
      <c r="B221" s="98"/>
      <c r="C221" s="98"/>
      <c r="D221" s="98"/>
      <c r="E221" s="98"/>
      <c r="F221" s="98"/>
      <c r="G221" s="98"/>
      <c r="H221" s="98"/>
      <c r="I221" s="98"/>
    </row>
    <row r="222" spans="2:9" ht="12.75">
      <c r="B222" s="98"/>
      <c r="C222" s="98"/>
      <c r="D222" s="98"/>
      <c r="E222" s="98"/>
      <c r="F222" s="98"/>
      <c r="G222" s="98"/>
      <c r="H222" s="98"/>
      <c r="I222" s="98"/>
    </row>
    <row r="223" spans="2:9" ht="12.75">
      <c r="B223" s="98"/>
      <c r="C223" s="98"/>
      <c r="D223" s="98"/>
      <c r="E223" s="98"/>
      <c r="F223" s="98"/>
      <c r="G223" s="98"/>
      <c r="H223" s="98"/>
      <c r="I223" s="98"/>
    </row>
    <row r="224" spans="2:9" ht="12.75">
      <c r="B224" s="98"/>
      <c r="C224" s="98"/>
      <c r="D224" s="98"/>
      <c r="E224" s="98"/>
      <c r="F224" s="98"/>
      <c r="G224" s="98"/>
      <c r="H224" s="98"/>
      <c r="I224" s="98"/>
    </row>
    <row r="225" spans="2:9" ht="12.75">
      <c r="B225" s="98"/>
      <c r="C225" s="98"/>
      <c r="D225" s="98"/>
      <c r="E225" s="98"/>
      <c r="F225" s="98"/>
      <c r="G225" s="98"/>
      <c r="H225" s="98"/>
      <c r="I225" s="98"/>
    </row>
    <row r="226" spans="2:9" ht="12.75">
      <c r="B226" s="98"/>
      <c r="C226" s="98"/>
      <c r="D226" s="98"/>
      <c r="E226" s="98"/>
      <c r="F226" s="98"/>
      <c r="G226" s="98"/>
      <c r="H226" s="98"/>
      <c r="I226" s="98"/>
    </row>
    <row r="227" spans="2:9" ht="12.75">
      <c r="B227" s="98"/>
      <c r="C227" s="98"/>
      <c r="D227" s="98"/>
      <c r="E227" s="98"/>
      <c r="F227" s="98"/>
      <c r="G227" s="98"/>
      <c r="H227" s="98"/>
      <c r="I227" s="98"/>
    </row>
    <row r="228" spans="2:9" ht="12.75">
      <c r="B228" s="98"/>
      <c r="C228" s="98"/>
      <c r="D228" s="98"/>
      <c r="E228" s="98"/>
      <c r="F228" s="98"/>
      <c r="G228" s="98"/>
      <c r="H228" s="98"/>
      <c r="I228" s="98"/>
    </row>
    <row r="229" spans="2:9" ht="12.75">
      <c r="B229" s="98"/>
      <c r="C229" s="98"/>
      <c r="D229" s="98"/>
      <c r="E229" s="98"/>
      <c r="F229" s="98"/>
      <c r="G229" s="98"/>
      <c r="H229" s="98"/>
      <c r="I229" s="98"/>
    </row>
    <row r="230" spans="2:9" ht="12.75">
      <c r="B230" s="98"/>
      <c r="C230" s="98"/>
      <c r="D230" s="98"/>
      <c r="E230" s="98"/>
      <c r="F230" s="98"/>
      <c r="G230" s="98"/>
      <c r="H230" s="98"/>
      <c r="I230" s="98"/>
    </row>
    <row r="231" spans="2:9" ht="12.75">
      <c r="B231" s="98"/>
      <c r="C231" s="98"/>
      <c r="D231" s="98"/>
      <c r="E231" s="98"/>
      <c r="F231" s="98"/>
      <c r="G231" s="98"/>
      <c r="H231" s="98"/>
      <c r="I231" s="98"/>
    </row>
    <row r="232" spans="2:9" ht="12.75">
      <c r="B232" s="98"/>
      <c r="C232" s="98"/>
      <c r="D232" s="98"/>
      <c r="E232" s="98"/>
      <c r="F232" s="98"/>
      <c r="G232" s="98"/>
      <c r="H232" s="98"/>
      <c r="I232" s="98"/>
    </row>
    <row r="233" spans="2:9" ht="12.75">
      <c r="B233" s="98"/>
      <c r="C233" s="98"/>
      <c r="D233" s="98"/>
      <c r="E233" s="98"/>
      <c r="F233" s="98"/>
      <c r="G233" s="98"/>
      <c r="H233" s="98"/>
      <c r="I233" s="98"/>
    </row>
    <row r="234" spans="2:9" ht="12.75">
      <c r="B234" s="98"/>
      <c r="C234" s="98"/>
      <c r="D234" s="98"/>
      <c r="E234" s="98"/>
      <c r="F234" s="98"/>
      <c r="G234" s="98"/>
      <c r="H234" s="98"/>
      <c r="I234" s="98"/>
    </row>
    <row r="235" spans="2:9" ht="12.75">
      <c r="B235" s="98"/>
      <c r="C235" s="98"/>
      <c r="D235" s="98"/>
      <c r="E235" s="98"/>
      <c r="F235" s="98"/>
      <c r="G235" s="98"/>
      <c r="H235" s="98"/>
      <c r="I235" s="98"/>
    </row>
    <row r="236" spans="2:9" ht="12.75">
      <c r="B236" s="98"/>
      <c r="C236" s="98"/>
      <c r="D236" s="98"/>
      <c r="E236" s="98"/>
      <c r="F236" s="98"/>
      <c r="G236" s="98"/>
      <c r="H236" s="98"/>
      <c r="I236" s="98"/>
    </row>
    <row r="237" spans="2:9" ht="12.75">
      <c r="B237" s="98"/>
      <c r="C237" s="98"/>
      <c r="D237" s="98"/>
      <c r="E237" s="98"/>
      <c r="F237" s="98"/>
      <c r="G237" s="98"/>
      <c r="H237" s="98"/>
      <c r="I237" s="98"/>
    </row>
    <row r="238" spans="2:9" ht="12.75">
      <c r="B238" s="98"/>
      <c r="C238" s="98"/>
      <c r="D238" s="98"/>
      <c r="E238" s="98"/>
      <c r="F238" s="98"/>
      <c r="G238" s="98"/>
      <c r="H238" s="98"/>
      <c r="I238" s="98"/>
    </row>
    <row r="239" spans="2:9" ht="12.75">
      <c r="B239" s="98"/>
      <c r="C239" s="98"/>
      <c r="D239" s="98"/>
      <c r="E239" s="98"/>
      <c r="F239" s="98"/>
      <c r="G239" s="98"/>
      <c r="H239" s="98"/>
      <c r="I239" s="98"/>
    </row>
    <row r="240" spans="2:9" ht="12.75">
      <c r="B240" s="98"/>
      <c r="C240" s="98"/>
      <c r="D240" s="98"/>
      <c r="E240" s="98"/>
      <c r="F240" s="98"/>
      <c r="G240" s="98"/>
      <c r="H240" s="98"/>
      <c r="I240" s="98"/>
    </row>
    <row r="241" spans="2:9" ht="12.75">
      <c r="B241" s="98"/>
      <c r="C241" s="98"/>
      <c r="D241" s="98"/>
      <c r="E241" s="98"/>
      <c r="F241" s="98"/>
      <c r="G241" s="98"/>
      <c r="H241" s="98"/>
      <c r="I241" s="98"/>
    </row>
    <row r="242" spans="2:9" ht="12.75">
      <c r="B242" s="98"/>
      <c r="C242" s="98"/>
      <c r="D242" s="98"/>
      <c r="E242" s="98"/>
      <c r="F242" s="98"/>
      <c r="G242" s="98"/>
      <c r="H242" s="98"/>
      <c r="I242" s="98"/>
    </row>
    <row r="243" spans="2:9" ht="12.75">
      <c r="B243" s="98"/>
      <c r="C243" s="98"/>
      <c r="D243" s="98"/>
      <c r="E243" s="98"/>
      <c r="F243" s="98"/>
      <c r="G243" s="98"/>
      <c r="H243" s="98"/>
      <c r="I243" s="98"/>
    </row>
    <row r="244" spans="2:9" ht="12.75">
      <c r="B244" s="98"/>
      <c r="C244" s="98"/>
      <c r="D244" s="98"/>
      <c r="E244" s="98"/>
      <c r="F244" s="98"/>
      <c r="G244" s="98"/>
      <c r="H244" s="98"/>
      <c r="I244" s="98"/>
    </row>
    <row r="245" spans="2:9" ht="12.75">
      <c r="B245" s="98"/>
      <c r="C245" s="98"/>
      <c r="D245" s="98"/>
      <c r="E245" s="98"/>
      <c r="F245" s="98"/>
      <c r="G245" s="98"/>
      <c r="H245" s="98"/>
      <c r="I245" s="98"/>
    </row>
    <row r="246" spans="2:9" ht="12.75">
      <c r="B246" s="98"/>
      <c r="C246" s="98"/>
      <c r="D246" s="98"/>
      <c r="E246" s="98"/>
      <c r="F246" s="98"/>
      <c r="G246" s="98"/>
      <c r="H246" s="98"/>
      <c r="I246" s="98"/>
    </row>
    <row r="247" spans="2:9" ht="12.75">
      <c r="B247" s="98"/>
      <c r="C247" s="98"/>
      <c r="D247" s="98"/>
      <c r="E247" s="98"/>
      <c r="F247" s="98"/>
      <c r="G247" s="98"/>
      <c r="H247" s="98"/>
      <c r="I247" s="98"/>
    </row>
    <row r="248" spans="2:9" ht="12.75">
      <c r="B248" s="98"/>
      <c r="C248" s="98"/>
      <c r="D248" s="98"/>
      <c r="E248" s="98"/>
      <c r="F248" s="98"/>
      <c r="G248" s="98"/>
      <c r="H248" s="98"/>
      <c r="I248" s="98"/>
    </row>
    <row r="249" spans="2:9" ht="12.75">
      <c r="B249" s="98"/>
      <c r="C249" s="98"/>
      <c r="D249" s="98"/>
      <c r="E249" s="98"/>
      <c r="F249" s="98"/>
      <c r="G249" s="98"/>
      <c r="H249" s="98"/>
      <c r="I249" s="98"/>
    </row>
    <row r="250" spans="2:9" ht="12.75">
      <c r="B250" s="98"/>
      <c r="C250" s="98"/>
      <c r="D250" s="98"/>
      <c r="E250" s="98"/>
      <c r="F250" s="98"/>
      <c r="G250" s="98"/>
      <c r="H250" s="98"/>
      <c r="I250" s="98"/>
    </row>
    <row r="251" spans="2:9" ht="12.75">
      <c r="B251" s="98"/>
      <c r="C251" s="98"/>
      <c r="D251" s="98"/>
      <c r="E251" s="98"/>
      <c r="F251" s="98"/>
      <c r="G251" s="98"/>
      <c r="H251" s="98"/>
      <c r="I251" s="98"/>
    </row>
    <row r="252" spans="2:9" ht="12.75">
      <c r="B252" s="98"/>
      <c r="C252" s="98"/>
      <c r="D252" s="98"/>
      <c r="E252" s="98"/>
      <c r="F252" s="98"/>
      <c r="G252" s="98"/>
      <c r="H252" s="98"/>
      <c r="I252" s="98"/>
    </row>
    <row r="253" spans="2:9" ht="12.75">
      <c r="B253" s="98"/>
      <c r="C253" s="98"/>
      <c r="D253" s="98"/>
      <c r="E253" s="98"/>
      <c r="F253" s="98"/>
      <c r="G253" s="98"/>
      <c r="H253" s="98"/>
      <c r="I253" s="98"/>
    </row>
    <row r="254" spans="2:9" ht="12.75">
      <c r="B254" s="98"/>
      <c r="C254" s="98"/>
      <c r="D254" s="98"/>
      <c r="E254" s="98"/>
      <c r="F254" s="98"/>
      <c r="G254" s="98"/>
      <c r="H254" s="98"/>
      <c r="I254" s="98"/>
    </row>
    <row r="255" spans="2:9" ht="12.75">
      <c r="B255" s="98"/>
      <c r="C255" s="98"/>
      <c r="D255" s="98"/>
      <c r="E255" s="98"/>
      <c r="F255" s="98"/>
      <c r="G255" s="98"/>
      <c r="H255" s="98"/>
      <c r="I255" s="98"/>
    </row>
    <row r="256" spans="2:9" ht="12.75">
      <c r="B256" s="98"/>
      <c r="C256" s="98"/>
      <c r="D256" s="98"/>
      <c r="E256" s="98"/>
      <c r="F256" s="98"/>
      <c r="G256" s="98"/>
      <c r="H256" s="98"/>
      <c r="I256" s="98"/>
    </row>
    <row r="257" spans="2:9" ht="12.75">
      <c r="B257" s="98"/>
      <c r="C257" s="98"/>
      <c r="D257" s="98"/>
      <c r="E257" s="98"/>
      <c r="F257" s="98"/>
      <c r="G257" s="98"/>
      <c r="H257" s="98"/>
      <c r="I257" s="98"/>
    </row>
    <row r="258" spans="2:9" ht="12.75">
      <c r="B258" s="98"/>
      <c r="C258" s="98"/>
      <c r="D258" s="98"/>
      <c r="E258" s="98"/>
      <c r="F258" s="98"/>
      <c r="G258" s="98"/>
      <c r="H258" s="98"/>
      <c r="I258" s="98"/>
    </row>
    <row r="259" spans="2:9" ht="12.75">
      <c r="B259" s="98"/>
      <c r="C259" s="98"/>
      <c r="D259" s="98"/>
      <c r="E259" s="98"/>
      <c r="F259" s="98"/>
      <c r="G259" s="98"/>
      <c r="H259" s="98"/>
      <c r="I259" s="98"/>
    </row>
    <row r="260" spans="2:9" ht="12.75">
      <c r="B260" s="98"/>
      <c r="C260" s="98"/>
      <c r="D260" s="98"/>
      <c r="E260" s="98"/>
      <c r="F260" s="98"/>
      <c r="G260" s="98"/>
      <c r="H260" s="98"/>
      <c r="I260" s="98"/>
    </row>
    <row r="261" spans="2:9" ht="12.75">
      <c r="B261" s="98"/>
      <c r="C261" s="98"/>
      <c r="D261" s="98"/>
      <c r="E261" s="98"/>
      <c r="F261" s="98"/>
      <c r="G261" s="98"/>
      <c r="H261" s="98"/>
      <c r="I261" s="98"/>
    </row>
    <row r="262" spans="2:9" ht="12.75">
      <c r="B262" s="98"/>
      <c r="C262" s="98"/>
      <c r="D262" s="98"/>
      <c r="E262" s="98"/>
      <c r="F262" s="98"/>
      <c r="G262" s="98"/>
      <c r="H262" s="98"/>
      <c r="I262" s="98"/>
    </row>
    <row r="263" spans="2:9" ht="12.75">
      <c r="B263" s="98"/>
      <c r="C263" s="98"/>
      <c r="D263" s="98"/>
      <c r="E263" s="98"/>
      <c r="F263" s="98"/>
      <c r="G263" s="98"/>
      <c r="H263" s="98"/>
      <c r="I263" s="98"/>
    </row>
    <row r="264" spans="2:9" ht="12.75">
      <c r="B264" s="98"/>
      <c r="C264" s="98"/>
      <c r="D264" s="98"/>
      <c r="E264" s="98"/>
      <c r="F264" s="98"/>
      <c r="G264" s="98"/>
      <c r="H264" s="98"/>
      <c r="I264" s="98"/>
    </row>
    <row r="265" spans="2:9" ht="12.75">
      <c r="B265" s="98"/>
      <c r="C265" s="98"/>
      <c r="D265" s="98"/>
      <c r="E265" s="98"/>
      <c r="F265" s="98"/>
      <c r="G265" s="98"/>
      <c r="H265" s="98"/>
      <c r="I265" s="98"/>
    </row>
    <row r="266" spans="2:9" ht="12.75">
      <c r="B266" s="98"/>
      <c r="C266" s="98"/>
      <c r="D266" s="98"/>
      <c r="E266" s="98"/>
      <c r="F266" s="98"/>
      <c r="G266" s="98"/>
      <c r="H266" s="98"/>
      <c r="I266" s="98"/>
    </row>
    <row r="267" spans="2:9" ht="12.75">
      <c r="B267" s="98"/>
      <c r="C267" s="98"/>
      <c r="D267" s="98"/>
      <c r="E267" s="98"/>
      <c r="F267" s="98"/>
      <c r="G267" s="98"/>
      <c r="H267" s="98"/>
      <c r="I267" s="98"/>
    </row>
    <row r="268" spans="2:9" ht="12.75">
      <c r="B268" s="98"/>
      <c r="C268" s="98"/>
      <c r="D268" s="98"/>
      <c r="E268" s="98"/>
      <c r="F268" s="98"/>
      <c r="G268" s="98"/>
      <c r="H268" s="98"/>
      <c r="I268" s="98"/>
    </row>
    <row r="269" spans="2:9" ht="12.75">
      <c r="B269" s="98"/>
      <c r="C269" s="98"/>
      <c r="D269" s="98"/>
      <c r="E269" s="98"/>
      <c r="F269" s="98"/>
      <c r="G269" s="98"/>
      <c r="H269" s="98"/>
      <c r="I269" s="98"/>
    </row>
    <row r="270" spans="2:9" ht="12.75">
      <c r="B270" s="98"/>
      <c r="C270" s="98"/>
      <c r="D270" s="98"/>
      <c r="E270" s="98"/>
      <c r="F270" s="98"/>
      <c r="G270" s="98"/>
      <c r="H270" s="98"/>
      <c r="I270" s="98"/>
    </row>
    <row r="271" spans="2:9" ht="12.75">
      <c r="B271" s="98"/>
      <c r="C271" s="98"/>
      <c r="D271" s="98"/>
      <c r="E271" s="98"/>
      <c r="F271" s="98"/>
      <c r="G271" s="98"/>
      <c r="H271" s="98"/>
      <c r="I271" s="98"/>
    </row>
    <row r="272" spans="2:9" ht="12.75">
      <c r="B272" s="98"/>
      <c r="C272" s="98"/>
      <c r="D272" s="98"/>
      <c r="E272" s="98"/>
      <c r="F272" s="98"/>
      <c r="G272" s="98"/>
      <c r="H272" s="98"/>
      <c r="I272" s="98"/>
    </row>
    <row r="273" spans="2:9" ht="12.75">
      <c r="B273" s="98"/>
      <c r="C273" s="98"/>
      <c r="D273" s="98"/>
      <c r="E273" s="98"/>
      <c r="F273" s="98"/>
      <c r="G273" s="98"/>
      <c r="H273" s="98"/>
      <c r="I273" s="98"/>
    </row>
    <row r="274" spans="2:9" ht="12.75">
      <c r="B274" s="98"/>
      <c r="C274" s="98"/>
      <c r="D274" s="98"/>
      <c r="E274" s="98"/>
      <c r="F274" s="98"/>
      <c r="G274" s="98"/>
      <c r="H274" s="98"/>
      <c r="I274" s="98"/>
    </row>
    <row r="275" spans="2:9" ht="12.75">
      <c r="B275" s="98"/>
      <c r="C275" s="98"/>
      <c r="D275" s="98"/>
      <c r="E275" s="98"/>
      <c r="F275" s="98"/>
      <c r="G275" s="98"/>
      <c r="H275" s="98"/>
      <c r="I275" s="98"/>
    </row>
    <row r="276" spans="2:9" ht="12.75">
      <c r="B276" s="98"/>
      <c r="C276" s="98"/>
      <c r="D276" s="98"/>
      <c r="E276" s="98"/>
      <c r="F276" s="98"/>
      <c r="G276" s="98"/>
      <c r="H276" s="98"/>
      <c r="I276" s="98"/>
    </row>
    <row r="277" spans="2:9" ht="12.75">
      <c r="B277" s="98"/>
      <c r="C277" s="98"/>
      <c r="D277" s="98"/>
      <c r="E277" s="98"/>
      <c r="F277" s="98"/>
      <c r="G277" s="98"/>
      <c r="H277" s="98"/>
      <c r="I277" s="98"/>
    </row>
    <row r="278" spans="2:9" ht="12.75">
      <c r="B278" s="98"/>
      <c r="C278" s="98"/>
      <c r="D278" s="98"/>
      <c r="E278" s="98"/>
      <c r="F278" s="98"/>
      <c r="G278" s="98"/>
      <c r="H278" s="98"/>
      <c r="I278" s="98"/>
    </row>
    <row r="279" spans="2:9" ht="12.75">
      <c r="B279" s="98"/>
      <c r="C279" s="98"/>
      <c r="D279" s="98"/>
      <c r="E279" s="98"/>
      <c r="F279" s="98"/>
      <c r="G279" s="98"/>
      <c r="H279" s="98"/>
      <c r="I279" s="98"/>
    </row>
    <row r="280" spans="2:9" ht="12.75">
      <c r="B280" s="98"/>
      <c r="C280" s="98"/>
      <c r="D280" s="98"/>
      <c r="E280" s="98"/>
      <c r="F280" s="98"/>
      <c r="G280" s="98"/>
      <c r="H280" s="98"/>
      <c r="I280" s="98"/>
    </row>
    <row r="281" spans="2:9" ht="12.75">
      <c r="B281" s="98"/>
      <c r="C281" s="98"/>
      <c r="D281" s="98"/>
      <c r="E281" s="98"/>
      <c r="F281" s="98"/>
      <c r="G281" s="98"/>
      <c r="H281" s="98"/>
      <c r="I281" s="98"/>
    </row>
    <row r="282" spans="2:9" ht="12.75">
      <c r="B282" s="98"/>
      <c r="C282" s="98"/>
      <c r="D282" s="98"/>
      <c r="E282" s="98"/>
      <c r="F282" s="98"/>
      <c r="G282" s="98"/>
      <c r="H282" s="98"/>
      <c r="I282" s="98"/>
    </row>
    <row r="283" spans="2:9" ht="12.75">
      <c r="B283" s="98"/>
      <c r="C283" s="98"/>
      <c r="D283" s="98"/>
      <c r="E283" s="98"/>
      <c r="F283" s="98"/>
      <c r="G283" s="98"/>
      <c r="H283" s="98"/>
      <c r="I283" s="98"/>
    </row>
    <row r="284" spans="2:9" ht="12.75">
      <c r="B284" s="98"/>
      <c r="C284" s="98"/>
      <c r="D284" s="98"/>
      <c r="E284" s="98"/>
      <c r="F284" s="98"/>
      <c r="G284" s="98"/>
      <c r="H284" s="98"/>
      <c r="I284" s="98"/>
    </row>
    <row r="285" spans="2:9" ht="12.75">
      <c r="B285" s="98"/>
      <c r="C285" s="98"/>
      <c r="D285" s="98"/>
      <c r="E285" s="98"/>
      <c r="F285" s="98"/>
      <c r="G285" s="98"/>
      <c r="H285" s="98"/>
      <c r="I285" s="98"/>
    </row>
    <row r="286" spans="2:9" ht="12.75">
      <c r="B286" s="98"/>
      <c r="C286" s="98"/>
      <c r="D286" s="98"/>
      <c r="E286" s="98"/>
      <c r="F286" s="98"/>
      <c r="G286" s="98"/>
      <c r="H286" s="98"/>
      <c r="I286" s="98"/>
    </row>
    <row r="287" spans="2:9" ht="12.75">
      <c r="B287" s="98"/>
      <c r="C287" s="98"/>
      <c r="D287" s="98"/>
      <c r="E287" s="98"/>
      <c r="F287" s="98"/>
      <c r="G287" s="98"/>
      <c r="H287" s="98"/>
      <c r="I287" s="98"/>
    </row>
    <row r="288" spans="2:9" ht="12.75">
      <c r="B288" s="98"/>
      <c r="C288" s="98"/>
      <c r="D288" s="98"/>
      <c r="E288" s="98"/>
      <c r="F288" s="98"/>
      <c r="G288" s="98"/>
      <c r="H288" s="98"/>
      <c r="I288" s="98"/>
    </row>
    <row r="289" spans="2:9" ht="12.75">
      <c r="B289" s="98"/>
      <c r="C289" s="98"/>
      <c r="D289" s="98"/>
      <c r="E289" s="98"/>
      <c r="F289" s="98"/>
      <c r="G289" s="98"/>
      <c r="H289" s="98"/>
      <c r="I289" s="98"/>
    </row>
    <row r="290" spans="2:9" ht="12.75">
      <c r="B290" s="98"/>
      <c r="C290" s="98"/>
      <c r="D290" s="98"/>
      <c r="E290" s="98"/>
      <c r="F290" s="98"/>
      <c r="G290" s="98"/>
      <c r="H290" s="98"/>
      <c r="I290" s="98"/>
    </row>
    <row r="291" spans="2:9" ht="12.75">
      <c r="B291" s="98"/>
      <c r="C291" s="98"/>
      <c r="D291" s="98"/>
      <c r="E291" s="98"/>
      <c r="F291" s="98"/>
      <c r="G291" s="98"/>
      <c r="H291" s="98"/>
      <c r="I291" s="98"/>
    </row>
    <row r="292" spans="2:9" ht="12.75">
      <c r="B292" s="98"/>
      <c r="C292" s="98"/>
      <c r="D292" s="98"/>
      <c r="E292" s="98"/>
      <c r="F292" s="98"/>
      <c r="G292" s="98"/>
      <c r="H292" s="98"/>
      <c r="I292" s="98"/>
    </row>
    <row r="293" spans="2:9" ht="12.75">
      <c r="B293" s="98"/>
      <c r="C293" s="98"/>
      <c r="D293" s="98"/>
      <c r="E293" s="98"/>
      <c r="F293" s="98"/>
      <c r="G293" s="98"/>
      <c r="H293" s="98"/>
      <c r="I293" s="98"/>
    </row>
    <row r="294" spans="2:9" ht="12.75">
      <c r="B294" s="98"/>
      <c r="C294" s="98"/>
      <c r="D294" s="98"/>
      <c r="E294" s="98"/>
      <c r="F294" s="98"/>
      <c r="G294" s="98"/>
      <c r="H294" s="98"/>
      <c r="I294" s="98"/>
    </row>
    <row r="295" spans="2:9" ht="12.75">
      <c r="B295" s="98"/>
      <c r="C295" s="98"/>
      <c r="D295" s="98"/>
      <c r="E295" s="98"/>
      <c r="F295" s="98"/>
      <c r="G295" s="98"/>
      <c r="H295" s="98"/>
      <c r="I295" s="98"/>
    </row>
    <row r="296" spans="2:9" ht="12.75">
      <c r="B296" s="98"/>
      <c r="C296" s="98"/>
      <c r="D296" s="98"/>
      <c r="E296" s="98"/>
      <c r="F296" s="98"/>
      <c r="G296" s="98"/>
      <c r="H296" s="98"/>
      <c r="I296" s="98"/>
    </row>
    <row r="297" spans="2:9" ht="12.75">
      <c r="B297" s="98"/>
      <c r="C297" s="98"/>
      <c r="D297" s="98"/>
      <c r="E297" s="98"/>
      <c r="F297" s="98"/>
      <c r="G297" s="98"/>
      <c r="H297" s="98"/>
      <c r="I297" s="98"/>
    </row>
    <row r="298" spans="2:9" ht="12.75">
      <c r="B298" s="98"/>
      <c r="C298" s="98"/>
      <c r="D298" s="98"/>
      <c r="E298" s="98"/>
      <c r="F298" s="98"/>
      <c r="G298" s="98"/>
      <c r="H298" s="98"/>
      <c r="I298" s="98"/>
    </row>
    <row r="299" spans="2:9" ht="12.75">
      <c r="B299" s="98"/>
      <c r="C299" s="98"/>
      <c r="D299" s="98"/>
      <c r="E299" s="98"/>
      <c r="F299" s="98"/>
      <c r="G299" s="98"/>
      <c r="H299" s="98"/>
      <c r="I299" s="98"/>
    </row>
    <row r="300" spans="2:9" ht="12.75">
      <c r="B300" s="98"/>
      <c r="C300" s="98"/>
      <c r="D300" s="98"/>
      <c r="E300" s="98"/>
      <c r="F300" s="98"/>
      <c r="G300" s="98"/>
      <c r="H300" s="98"/>
      <c r="I300" s="98"/>
    </row>
    <row r="301" spans="2:9" ht="12.75">
      <c r="B301" s="98"/>
      <c r="C301" s="98"/>
      <c r="D301" s="98"/>
      <c r="E301" s="98"/>
      <c r="F301" s="98"/>
      <c r="G301" s="98"/>
      <c r="H301" s="98"/>
      <c r="I301" s="98"/>
    </row>
    <row r="302" spans="2:9" ht="12.75">
      <c r="B302" s="98"/>
      <c r="C302" s="98"/>
      <c r="D302" s="98"/>
      <c r="E302" s="98"/>
      <c r="F302" s="98"/>
      <c r="G302" s="98"/>
      <c r="H302" s="98"/>
      <c r="I302" s="98"/>
    </row>
    <row r="303" spans="2:9" ht="12.75">
      <c r="B303" s="98"/>
      <c r="C303" s="98"/>
      <c r="D303" s="98"/>
      <c r="E303" s="98"/>
      <c r="F303" s="98"/>
      <c r="G303" s="98"/>
      <c r="H303" s="98"/>
      <c r="I303" s="98"/>
    </row>
    <row r="304" spans="2:9" ht="12.75">
      <c r="B304" s="98"/>
      <c r="C304" s="98"/>
      <c r="D304" s="98"/>
      <c r="E304" s="98"/>
      <c r="F304" s="98"/>
      <c r="G304" s="98"/>
      <c r="H304" s="98"/>
      <c r="I304" s="98"/>
    </row>
    <row r="305" spans="2:9" ht="12.75">
      <c r="B305" s="98"/>
      <c r="C305" s="98"/>
      <c r="D305" s="98"/>
      <c r="E305" s="98"/>
      <c r="F305" s="98"/>
      <c r="G305" s="98"/>
      <c r="H305" s="98"/>
      <c r="I305" s="98"/>
    </row>
    <row r="306" spans="2:9" ht="12.75">
      <c r="B306" s="98"/>
      <c r="C306" s="98"/>
      <c r="D306" s="98"/>
      <c r="E306" s="98"/>
      <c r="F306" s="98"/>
      <c r="G306" s="98"/>
      <c r="H306" s="98"/>
      <c r="I306" s="98"/>
    </row>
    <row r="307" spans="2:9" ht="12.75">
      <c r="B307" s="98"/>
      <c r="C307" s="98"/>
      <c r="D307" s="98"/>
      <c r="E307" s="98"/>
      <c r="F307" s="98"/>
      <c r="G307" s="98"/>
      <c r="H307" s="98"/>
      <c r="I307" s="98"/>
    </row>
    <row r="308" spans="2:9" ht="12.75">
      <c r="B308" s="98"/>
      <c r="C308" s="98"/>
      <c r="D308" s="98"/>
      <c r="E308" s="98"/>
      <c r="F308" s="98"/>
      <c r="G308" s="98"/>
      <c r="H308" s="98"/>
      <c r="I308" s="98"/>
    </row>
    <row r="309" spans="2:9" ht="12.75">
      <c r="B309" s="98"/>
      <c r="C309" s="98"/>
      <c r="D309" s="98"/>
      <c r="E309" s="98"/>
      <c r="F309" s="98"/>
      <c r="G309" s="98"/>
      <c r="H309" s="98"/>
      <c r="I309" s="98"/>
    </row>
    <row r="310" spans="2:9" ht="12.75">
      <c r="B310" s="98"/>
      <c r="C310" s="98"/>
      <c r="D310" s="98"/>
      <c r="E310" s="98"/>
      <c r="F310" s="98"/>
      <c r="G310" s="98"/>
      <c r="H310" s="98"/>
      <c r="I310" s="98"/>
    </row>
    <row r="311" spans="2:9" ht="12.75">
      <c r="B311" s="98"/>
      <c r="C311" s="98"/>
      <c r="D311" s="98"/>
      <c r="E311" s="98"/>
      <c r="F311" s="98"/>
      <c r="G311" s="98"/>
      <c r="H311" s="98"/>
      <c r="I311" s="98"/>
    </row>
    <row r="312" spans="2:9" ht="12.75">
      <c r="B312" s="98"/>
      <c r="C312" s="98"/>
      <c r="D312" s="98"/>
      <c r="E312" s="98"/>
      <c r="F312" s="98"/>
      <c r="G312" s="98"/>
      <c r="H312" s="98"/>
      <c r="I312" s="98"/>
    </row>
    <row r="313" spans="2:9" ht="12.75">
      <c r="B313" s="98"/>
      <c r="C313" s="98"/>
      <c r="D313" s="98"/>
      <c r="E313" s="98"/>
      <c r="F313" s="98"/>
      <c r="G313" s="98"/>
      <c r="H313" s="98"/>
      <c r="I313" s="98"/>
    </row>
    <row r="314" spans="2:9" ht="12.75">
      <c r="B314" s="98"/>
      <c r="C314" s="98"/>
      <c r="D314" s="98"/>
      <c r="E314" s="98"/>
      <c r="F314" s="98"/>
      <c r="G314" s="98"/>
      <c r="H314" s="98"/>
      <c r="I314" s="98"/>
    </row>
    <row r="315" spans="2:9" ht="12.75">
      <c r="B315" s="98"/>
      <c r="C315" s="98"/>
      <c r="D315" s="98"/>
      <c r="E315" s="98"/>
      <c r="F315" s="98"/>
      <c r="G315" s="98"/>
      <c r="H315" s="98"/>
      <c r="I315" s="98"/>
    </row>
    <row r="316" spans="2:9" ht="12.75">
      <c r="B316" s="98"/>
      <c r="C316" s="98"/>
      <c r="D316" s="98"/>
      <c r="E316" s="98"/>
      <c r="F316" s="98"/>
      <c r="G316" s="98"/>
      <c r="H316" s="98"/>
      <c r="I316" s="98"/>
    </row>
    <row r="317" spans="2:9" ht="12.75">
      <c r="B317" s="98"/>
      <c r="C317" s="98"/>
      <c r="D317" s="98"/>
      <c r="E317" s="98"/>
      <c r="F317" s="98"/>
      <c r="G317" s="98"/>
      <c r="H317" s="98"/>
      <c r="I317" s="98"/>
    </row>
    <row r="318" spans="2:9" ht="12.75">
      <c r="B318" s="98"/>
      <c r="C318" s="98"/>
      <c r="D318" s="98"/>
      <c r="E318" s="98"/>
      <c r="F318" s="98"/>
      <c r="G318" s="98"/>
      <c r="H318" s="98"/>
      <c r="I318" s="98"/>
    </row>
    <row r="319" spans="2:9" ht="12.75">
      <c r="B319" s="98"/>
      <c r="C319" s="98"/>
      <c r="D319" s="98"/>
      <c r="E319" s="98"/>
      <c r="F319" s="98"/>
      <c r="G319" s="98"/>
      <c r="H319" s="98"/>
      <c r="I319" s="98"/>
    </row>
    <row r="320" spans="2:9" ht="12.75">
      <c r="B320" s="98"/>
      <c r="C320" s="98"/>
      <c r="D320" s="98"/>
      <c r="E320" s="98"/>
      <c r="F320" s="98"/>
      <c r="G320" s="98"/>
      <c r="H320" s="98"/>
      <c r="I320" s="98"/>
    </row>
    <row r="321" spans="2:9" ht="12.75">
      <c r="B321" s="98"/>
      <c r="C321" s="98"/>
      <c r="D321" s="98"/>
      <c r="E321" s="98"/>
      <c r="F321" s="98"/>
      <c r="G321" s="98"/>
      <c r="H321" s="98"/>
      <c r="I321" s="98"/>
    </row>
    <row r="322" spans="2:9" ht="12.75">
      <c r="B322" s="98"/>
      <c r="C322" s="98"/>
      <c r="D322" s="98"/>
      <c r="E322" s="98"/>
      <c r="F322" s="98"/>
      <c r="G322" s="98"/>
      <c r="H322" s="98"/>
      <c r="I322" s="98"/>
    </row>
    <row r="323" spans="2:9" ht="12.75">
      <c r="B323" s="98"/>
      <c r="C323" s="98"/>
      <c r="D323" s="98"/>
      <c r="E323" s="98"/>
      <c r="F323" s="98"/>
      <c r="G323" s="98"/>
      <c r="H323" s="98"/>
      <c r="I323" s="98"/>
    </row>
    <row r="324" spans="2:9" ht="12.75">
      <c r="B324" s="98"/>
      <c r="C324" s="98"/>
      <c r="D324" s="98"/>
      <c r="E324" s="98"/>
      <c r="F324" s="98"/>
      <c r="G324" s="98"/>
      <c r="H324" s="98"/>
      <c r="I324" s="98"/>
    </row>
    <row r="325" spans="2:9" ht="12.75">
      <c r="B325" s="98"/>
      <c r="C325" s="98"/>
      <c r="D325" s="98"/>
      <c r="E325" s="98"/>
      <c r="F325" s="98"/>
      <c r="G325" s="98"/>
      <c r="H325" s="98"/>
      <c r="I325" s="98"/>
    </row>
    <row r="326" spans="2:9" ht="12.75">
      <c r="B326" s="98"/>
      <c r="C326" s="98"/>
      <c r="D326" s="98"/>
      <c r="E326" s="98"/>
      <c r="F326" s="98"/>
      <c r="G326" s="98"/>
      <c r="H326" s="98"/>
      <c r="I326" s="98"/>
    </row>
    <row r="327" spans="2:9" ht="12.75">
      <c r="B327" s="98"/>
      <c r="C327" s="98"/>
      <c r="D327" s="98"/>
      <c r="E327" s="98"/>
      <c r="F327" s="98"/>
      <c r="G327" s="98"/>
      <c r="H327" s="98"/>
      <c r="I327" s="98"/>
    </row>
    <row r="328" spans="2:9" ht="12.75">
      <c r="B328" s="98"/>
      <c r="C328" s="98"/>
      <c r="D328" s="98"/>
      <c r="E328" s="98"/>
      <c r="F328" s="98"/>
      <c r="G328" s="98"/>
      <c r="H328" s="98"/>
      <c r="I328" s="98"/>
    </row>
    <row r="329" spans="2:9" ht="12.75">
      <c r="B329" s="98"/>
      <c r="C329" s="98"/>
      <c r="D329" s="98"/>
      <c r="E329" s="98"/>
      <c r="F329" s="98"/>
      <c r="G329" s="98"/>
      <c r="H329" s="98"/>
      <c r="I329" s="98"/>
    </row>
    <row r="330" spans="2:9" ht="12.75">
      <c r="B330" s="98"/>
      <c r="C330" s="98"/>
      <c r="D330" s="98"/>
      <c r="E330" s="98"/>
      <c r="F330" s="98"/>
      <c r="G330" s="98"/>
      <c r="H330" s="98"/>
      <c r="I330" s="98"/>
    </row>
    <row r="331" spans="2:9" ht="12.75">
      <c r="B331" s="98"/>
      <c r="C331" s="98"/>
      <c r="D331" s="98"/>
      <c r="E331" s="98"/>
      <c r="F331" s="98"/>
      <c r="G331" s="98"/>
      <c r="H331" s="98"/>
      <c r="I331" s="98"/>
    </row>
    <row r="332" spans="2:9" ht="12.75">
      <c r="B332" s="98"/>
      <c r="C332" s="98"/>
      <c r="D332" s="98"/>
      <c r="E332" s="98"/>
      <c r="F332" s="98"/>
      <c r="G332" s="98"/>
      <c r="H332" s="98"/>
      <c r="I332" s="98"/>
    </row>
    <row r="333" spans="2:9" ht="12.75">
      <c r="B333" s="98"/>
      <c r="C333" s="98"/>
      <c r="D333" s="98"/>
      <c r="E333" s="98"/>
      <c r="F333" s="98"/>
      <c r="G333" s="98"/>
      <c r="H333" s="98"/>
      <c r="I333" s="98"/>
    </row>
    <row r="334" spans="2:9" ht="12.75">
      <c r="B334" s="98"/>
      <c r="C334" s="98"/>
      <c r="D334" s="98"/>
      <c r="E334" s="98"/>
      <c r="F334" s="98"/>
      <c r="G334" s="98"/>
      <c r="H334" s="98"/>
      <c r="I334" s="98"/>
    </row>
    <row r="335" spans="2:9" ht="12.75">
      <c r="B335" s="98"/>
      <c r="C335" s="98"/>
      <c r="D335" s="98"/>
      <c r="E335" s="98"/>
      <c r="F335" s="98"/>
      <c r="G335" s="98"/>
      <c r="H335" s="98"/>
      <c r="I335" s="98"/>
    </row>
    <row r="336" spans="2:9" ht="12.75">
      <c r="B336" s="98"/>
      <c r="C336" s="98"/>
      <c r="D336" s="98"/>
      <c r="E336" s="98"/>
      <c r="F336" s="98"/>
      <c r="G336" s="98"/>
      <c r="H336" s="98"/>
      <c r="I336" s="98"/>
    </row>
    <row r="337" spans="2:9" ht="12.75">
      <c r="B337" s="98"/>
      <c r="C337" s="98"/>
      <c r="D337" s="98"/>
      <c r="E337" s="98"/>
      <c r="F337" s="98"/>
      <c r="G337" s="98"/>
      <c r="H337" s="98"/>
      <c r="I337" s="98"/>
    </row>
    <row r="338" spans="2:9" ht="12.75">
      <c r="B338" s="98"/>
      <c r="C338" s="98"/>
      <c r="D338" s="98"/>
      <c r="E338" s="98"/>
      <c r="F338" s="98"/>
      <c r="G338" s="98"/>
      <c r="H338" s="98"/>
      <c r="I338" s="98"/>
    </row>
    <row r="339" spans="2:9" ht="12.75">
      <c r="B339" s="98"/>
      <c r="C339" s="98"/>
      <c r="D339" s="98"/>
      <c r="E339" s="98"/>
      <c r="F339" s="98"/>
      <c r="G339" s="98"/>
      <c r="H339" s="98"/>
      <c r="I339" s="98"/>
    </row>
    <row r="340" spans="2:9" ht="12.75">
      <c r="B340" s="98"/>
      <c r="C340" s="98"/>
      <c r="D340" s="98"/>
      <c r="E340" s="98"/>
      <c r="F340" s="98"/>
      <c r="G340" s="98"/>
      <c r="H340" s="98"/>
      <c r="I340" s="98"/>
    </row>
    <row r="341" spans="2:9" ht="12.75">
      <c r="B341" s="98"/>
      <c r="C341" s="98"/>
      <c r="D341" s="98"/>
      <c r="E341" s="98"/>
      <c r="F341" s="98"/>
      <c r="G341" s="98"/>
      <c r="H341" s="98"/>
      <c r="I341" s="98"/>
    </row>
    <row r="342" spans="2:9" ht="12.75">
      <c r="B342" s="98"/>
      <c r="C342" s="98"/>
      <c r="D342" s="98"/>
      <c r="E342" s="98"/>
      <c r="F342" s="98"/>
      <c r="G342" s="98"/>
      <c r="H342" s="98"/>
      <c r="I342" s="98"/>
    </row>
    <row r="343" spans="2:9" ht="12.75">
      <c r="B343" s="98"/>
      <c r="C343" s="98"/>
      <c r="D343" s="98"/>
      <c r="E343" s="98"/>
      <c r="F343" s="98"/>
      <c r="G343" s="98"/>
      <c r="H343" s="98"/>
      <c r="I343" s="98"/>
    </row>
    <row r="344" spans="2:9" ht="12.75">
      <c r="B344" s="98"/>
      <c r="C344" s="98"/>
      <c r="D344" s="98"/>
      <c r="E344" s="98"/>
      <c r="F344" s="98"/>
      <c r="G344" s="98"/>
      <c r="H344" s="98"/>
      <c r="I344" s="98"/>
    </row>
    <row r="345" spans="2:9" ht="12.75">
      <c r="B345" s="98"/>
      <c r="C345" s="98"/>
      <c r="D345" s="98"/>
      <c r="E345" s="98"/>
      <c r="F345" s="98"/>
      <c r="G345" s="98"/>
      <c r="H345" s="98"/>
      <c r="I345" s="98"/>
    </row>
    <row r="346" spans="2:9" ht="12.75">
      <c r="B346" s="98"/>
      <c r="C346" s="98"/>
      <c r="D346" s="98"/>
      <c r="E346" s="98"/>
      <c r="F346" s="98"/>
      <c r="G346" s="98"/>
      <c r="H346" s="98"/>
      <c r="I346" s="98"/>
    </row>
    <row r="347" spans="2:9" ht="12.75">
      <c r="B347" s="98"/>
      <c r="C347" s="98"/>
      <c r="D347" s="98"/>
      <c r="E347" s="98"/>
      <c r="F347" s="98"/>
      <c r="G347" s="98"/>
      <c r="H347" s="98"/>
      <c r="I347" s="98"/>
    </row>
    <row r="348" spans="2:9" ht="12.75">
      <c r="B348" s="98"/>
      <c r="C348" s="98"/>
      <c r="D348" s="98"/>
      <c r="E348" s="98"/>
      <c r="F348" s="98"/>
      <c r="G348" s="98"/>
      <c r="H348" s="98"/>
      <c r="I348" s="98"/>
    </row>
    <row r="349" spans="2:9" ht="12.75">
      <c r="B349" s="98"/>
      <c r="C349" s="98"/>
      <c r="D349" s="98"/>
      <c r="E349" s="98"/>
      <c r="F349" s="98"/>
      <c r="G349" s="98"/>
      <c r="H349" s="98"/>
      <c r="I349" s="98"/>
    </row>
    <row r="350" spans="2:9" ht="12.75">
      <c r="B350" s="98"/>
      <c r="C350" s="98"/>
      <c r="D350" s="98"/>
      <c r="E350" s="98"/>
      <c r="F350" s="98"/>
      <c r="G350" s="98"/>
      <c r="H350" s="98"/>
      <c r="I350" s="98"/>
    </row>
    <row r="351" spans="2:9" ht="12.75">
      <c r="B351" s="98"/>
      <c r="C351" s="98"/>
      <c r="D351" s="98"/>
      <c r="E351" s="98"/>
      <c r="F351" s="98"/>
      <c r="G351" s="98"/>
      <c r="H351" s="98"/>
      <c r="I351" s="98"/>
    </row>
    <row r="352" spans="2:9" ht="12.75">
      <c r="B352" s="98"/>
      <c r="C352" s="98"/>
      <c r="D352" s="98"/>
      <c r="E352" s="98"/>
      <c r="F352" s="98"/>
      <c r="G352" s="98"/>
      <c r="H352" s="98"/>
      <c r="I352" s="98"/>
    </row>
    <row r="353" spans="2:9" ht="12.75">
      <c r="B353" s="98"/>
      <c r="C353" s="98"/>
      <c r="D353" s="98"/>
      <c r="E353" s="98"/>
      <c r="F353" s="98"/>
      <c r="G353" s="98"/>
      <c r="H353" s="98"/>
      <c r="I353" s="98"/>
    </row>
    <row r="354" spans="2:9" ht="12.75">
      <c r="B354" s="98"/>
      <c r="C354" s="98"/>
      <c r="D354" s="98"/>
      <c r="E354" s="98"/>
      <c r="F354" s="98"/>
      <c r="G354" s="98"/>
      <c r="H354" s="98"/>
      <c r="I354" s="98"/>
    </row>
    <row r="355" spans="2:9" ht="12.75">
      <c r="B355" s="98"/>
      <c r="C355" s="98"/>
      <c r="D355" s="98"/>
      <c r="E355" s="98"/>
      <c r="F355" s="98"/>
      <c r="G355" s="98"/>
      <c r="H355" s="98"/>
      <c r="I355" s="98"/>
    </row>
    <row r="356" spans="2:9" ht="12.75">
      <c r="B356" s="98"/>
      <c r="C356" s="98"/>
      <c r="D356" s="98"/>
      <c r="E356" s="98"/>
      <c r="F356" s="98"/>
      <c r="G356" s="98"/>
      <c r="H356" s="98"/>
      <c r="I356" s="98"/>
    </row>
    <row r="357" spans="2:9" ht="12.75">
      <c r="B357" s="98"/>
      <c r="C357" s="98"/>
      <c r="D357" s="98"/>
      <c r="E357" s="98"/>
      <c r="F357" s="98"/>
      <c r="G357" s="98"/>
      <c r="H357" s="98"/>
      <c r="I357" s="98"/>
    </row>
    <row r="358" spans="2:9" ht="12.75">
      <c r="B358" s="98"/>
      <c r="C358" s="98"/>
      <c r="D358" s="98"/>
      <c r="E358" s="98"/>
      <c r="F358" s="98"/>
      <c r="G358" s="98"/>
      <c r="H358" s="98"/>
      <c r="I358" s="98"/>
    </row>
    <row r="359" spans="2:9" ht="12.75">
      <c r="B359" s="98"/>
      <c r="C359" s="98"/>
      <c r="D359" s="98"/>
      <c r="E359" s="98"/>
      <c r="F359" s="98"/>
      <c r="G359" s="98"/>
      <c r="H359" s="98"/>
      <c r="I359" s="98"/>
    </row>
    <row r="360" spans="2:9" ht="12.75">
      <c r="B360" s="98"/>
      <c r="C360" s="98"/>
      <c r="D360" s="98"/>
      <c r="E360" s="98"/>
      <c r="F360" s="98"/>
      <c r="G360" s="98"/>
      <c r="H360" s="98"/>
      <c r="I360" s="98"/>
    </row>
    <row r="361" spans="2:9" ht="12.75">
      <c r="B361" s="98"/>
      <c r="C361" s="98"/>
      <c r="D361" s="98"/>
      <c r="E361" s="98"/>
      <c r="F361" s="98"/>
      <c r="G361" s="98"/>
      <c r="H361" s="98"/>
      <c r="I361" s="98"/>
    </row>
    <row r="362" spans="2:9" ht="12.75">
      <c r="B362" s="98"/>
      <c r="C362" s="98"/>
      <c r="D362" s="98"/>
      <c r="E362" s="98"/>
      <c r="F362" s="98"/>
      <c r="G362" s="98"/>
      <c r="H362" s="98"/>
      <c r="I362" s="98"/>
    </row>
    <row r="363" spans="2:9" ht="12.75">
      <c r="B363" s="98"/>
      <c r="C363" s="98"/>
      <c r="D363" s="98"/>
      <c r="E363" s="98"/>
      <c r="F363" s="98"/>
      <c r="G363" s="98"/>
      <c r="H363" s="98"/>
      <c r="I363" s="98"/>
    </row>
    <row r="364" spans="2:9" ht="12.75">
      <c r="B364" s="98"/>
      <c r="C364" s="98"/>
      <c r="D364" s="98"/>
      <c r="E364" s="98"/>
      <c r="F364" s="98"/>
      <c r="G364" s="98"/>
      <c r="H364" s="98"/>
      <c r="I364" s="98"/>
    </row>
    <row r="365" spans="2:9" ht="12.75">
      <c r="B365" s="98"/>
      <c r="C365" s="98"/>
      <c r="D365" s="98"/>
      <c r="E365" s="98"/>
      <c r="F365" s="98"/>
      <c r="G365" s="98"/>
      <c r="H365" s="98"/>
      <c r="I365" s="98"/>
    </row>
    <row r="366" spans="2:9" ht="12.75">
      <c r="B366" s="98"/>
      <c r="C366" s="98"/>
      <c r="D366" s="98"/>
      <c r="E366" s="98"/>
      <c r="F366" s="98"/>
      <c r="G366" s="98"/>
      <c r="H366" s="98"/>
      <c r="I366" s="98"/>
    </row>
    <row r="367" spans="2:9" ht="12.75">
      <c r="B367" s="98"/>
      <c r="C367" s="98"/>
      <c r="D367" s="98"/>
      <c r="E367" s="98"/>
      <c r="F367" s="98"/>
      <c r="G367" s="98"/>
      <c r="H367" s="98"/>
      <c r="I367" s="98"/>
    </row>
    <row r="368" spans="2:9" ht="12.75">
      <c r="B368" s="98"/>
      <c r="C368" s="98"/>
      <c r="D368" s="98"/>
      <c r="E368" s="98"/>
      <c r="F368" s="98"/>
      <c r="G368" s="98"/>
      <c r="H368" s="98"/>
      <c r="I368" s="98"/>
    </row>
    <row r="369" spans="2:9" ht="12.75">
      <c r="B369" s="98"/>
      <c r="C369" s="98"/>
      <c r="D369" s="98"/>
      <c r="E369" s="98"/>
      <c r="F369" s="98"/>
      <c r="G369" s="98"/>
      <c r="H369" s="98"/>
      <c r="I369" s="98"/>
    </row>
    <row r="370" spans="2:9" ht="12.75">
      <c r="B370" s="98"/>
      <c r="C370" s="98"/>
      <c r="D370" s="98"/>
      <c r="E370" s="98"/>
      <c r="F370" s="98"/>
      <c r="G370" s="98"/>
      <c r="H370" s="98"/>
      <c r="I370" s="98"/>
    </row>
    <row r="371" spans="2:9" ht="12.75">
      <c r="B371" s="98"/>
      <c r="C371" s="98"/>
      <c r="D371" s="98"/>
      <c r="E371" s="98"/>
      <c r="F371" s="98"/>
      <c r="G371" s="98"/>
      <c r="H371" s="98"/>
      <c r="I371" s="98"/>
    </row>
    <row r="372" spans="2:9" ht="12.75">
      <c r="B372" s="98"/>
      <c r="C372" s="98"/>
      <c r="D372" s="98"/>
      <c r="E372" s="98"/>
      <c r="F372" s="98"/>
      <c r="G372" s="98"/>
      <c r="H372" s="98"/>
      <c r="I372" s="98"/>
    </row>
    <row r="373" spans="2:9" ht="12.75">
      <c r="B373" s="98"/>
      <c r="C373" s="98"/>
      <c r="D373" s="98"/>
      <c r="E373" s="98"/>
      <c r="F373" s="98"/>
      <c r="G373" s="98"/>
      <c r="H373" s="98"/>
      <c r="I373" s="98"/>
    </row>
    <row r="374" spans="2:9" ht="12.75">
      <c r="B374" s="98"/>
      <c r="C374" s="98"/>
      <c r="D374" s="98"/>
      <c r="E374" s="98"/>
      <c r="F374" s="98"/>
      <c r="G374" s="98"/>
      <c r="H374" s="98"/>
      <c r="I374" s="98"/>
    </row>
    <row r="375" spans="2:9" ht="12.75">
      <c r="B375" s="98"/>
      <c r="C375" s="98"/>
      <c r="D375" s="98"/>
      <c r="E375" s="98"/>
      <c r="F375" s="98"/>
      <c r="G375" s="98"/>
      <c r="H375" s="98"/>
      <c r="I375" s="98"/>
    </row>
    <row r="376" spans="2:9" ht="12.75">
      <c r="B376" s="98"/>
      <c r="C376" s="98"/>
      <c r="D376" s="98"/>
      <c r="E376" s="98"/>
      <c r="F376" s="98"/>
      <c r="G376" s="98"/>
      <c r="H376" s="98"/>
      <c r="I376" s="98"/>
    </row>
    <row r="377" spans="2:9" ht="12.75">
      <c r="B377" s="98"/>
      <c r="C377" s="98"/>
      <c r="D377" s="98"/>
      <c r="E377" s="98"/>
      <c r="F377" s="98"/>
      <c r="G377" s="98"/>
      <c r="H377" s="98"/>
      <c r="I377" s="98"/>
    </row>
    <row r="378" spans="2:9" ht="12.75">
      <c r="B378" s="98"/>
      <c r="C378" s="98"/>
      <c r="D378" s="98"/>
      <c r="E378" s="98"/>
      <c r="F378" s="98"/>
      <c r="G378" s="98"/>
      <c r="H378" s="98"/>
      <c r="I378" s="98"/>
    </row>
    <row r="379" spans="2:9" ht="12.75">
      <c r="B379" s="98"/>
      <c r="C379" s="98"/>
      <c r="D379" s="98"/>
      <c r="E379" s="98"/>
      <c r="F379" s="98"/>
      <c r="G379" s="98"/>
      <c r="H379" s="98"/>
      <c r="I379" s="98"/>
    </row>
    <row r="380" spans="2:9" ht="12.75">
      <c r="B380" s="98"/>
      <c r="C380" s="98"/>
      <c r="D380" s="98"/>
      <c r="E380" s="98"/>
      <c r="F380" s="98"/>
      <c r="G380" s="98"/>
      <c r="H380" s="98"/>
      <c r="I380" s="98"/>
    </row>
    <row r="381" spans="2:9" ht="12.75">
      <c r="B381" s="98"/>
      <c r="C381" s="98"/>
      <c r="D381" s="98"/>
      <c r="E381" s="98"/>
      <c r="F381" s="98"/>
      <c r="G381" s="98"/>
      <c r="H381" s="98"/>
      <c r="I381" s="98"/>
    </row>
    <row r="382" spans="2:9" ht="12.75">
      <c r="B382" s="98"/>
      <c r="C382" s="98"/>
      <c r="D382" s="98"/>
      <c r="E382" s="98"/>
      <c r="F382" s="98"/>
      <c r="G382" s="98"/>
      <c r="H382" s="98"/>
      <c r="I382" s="98"/>
    </row>
    <row r="383" spans="2:9" ht="12.75">
      <c r="B383" s="98"/>
      <c r="C383" s="98"/>
      <c r="D383" s="98"/>
      <c r="E383" s="98"/>
      <c r="F383" s="98"/>
      <c r="G383" s="98"/>
      <c r="H383" s="98"/>
      <c r="I383" s="98"/>
    </row>
    <row r="384" spans="2:9" ht="12.75">
      <c r="B384" s="98"/>
      <c r="C384" s="98"/>
      <c r="D384" s="98"/>
      <c r="E384" s="98"/>
      <c r="F384" s="98"/>
      <c r="G384" s="98"/>
      <c r="H384" s="98"/>
      <c r="I384" s="98"/>
    </row>
    <row r="385" spans="2:9" ht="12.75">
      <c r="B385" s="98"/>
      <c r="C385" s="98"/>
      <c r="D385" s="98"/>
      <c r="E385" s="98"/>
      <c r="F385" s="98"/>
      <c r="G385" s="98"/>
      <c r="H385" s="98"/>
      <c r="I385" s="98"/>
    </row>
    <row r="386" spans="2:9" ht="12.75">
      <c r="B386" s="98"/>
      <c r="C386" s="98"/>
      <c r="D386" s="98"/>
      <c r="E386" s="98"/>
      <c r="F386" s="98"/>
      <c r="G386" s="98"/>
      <c r="H386" s="98"/>
      <c r="I386" s="98"/>
    </row>
    <row r="387" spans="2:9" ht="12.75">
      <c r="B387" s="98"/>
      <c r="C387" s="98"/>
      <c r="D387" s="98"/>
      <c r="E387" s="98"/>
      <c r="F387" s="98"/>
      <c r="G387" s="98"/>
      <c r="H387" s="98"/>
      <c r="I387" s="98"/>
    </row>
    <row r="388" spans="2:9" ht="12.75">
      <c r="B388" s="98"/>
      <c r="C388" s="98"/>
      <c r="D388" s="98"/>
      <c r="E388" s="98"/>
      <c r="F388" s="98"/>
      <c r="G388" s="98"/>
      <c r="H388" s="98"/>
      <c r="I388" s="98"/>
    </row>
    <row r="389" spans="2:9" ht="12.75">
      <c r="B389" s="98"/>
      <c r="C389" s="98"/>
      <c r="D389" s="98"/>
      <c r="E389" s="98"/>
      <c r="F389" s="98"/>
      <c r="G389" s="98"/>
      <c r="H389" s="98"/>
      <c r="I389" s="98"/>
    </row>
    <row r="390" spans="2:9" ht="12.75">
      <c r="B390" s="98"/>
      <c r="C390" s="98"/>
      <c r="D390" s="98"/>
      <c r="E390" s="98"/>
      <c r="F390" s="98"/>
      <c r="G390" s="98"/>
      <c r="H390" s="98"/>
      <c r="I390" s="98"/>
    </row>
    <row r="391" spans="2:9" ht="12.75">
      <c r="B391" s="98"/>
      <c r="C391" s="98"/>
      <c r="D391" s="98"/>
      <c r="E391" s="98"/>
      <c r="F391" s="98"/>
      <c r="G391" s="98"/>
      <c r="H391" s="98"/>
      <c r="I391" s="98"/>
    </row>
    <row r="392" spans="2:9" ht="12.75">
      <c r="B392" s="98"/>
      <c r="C392" s="98"/>
      <c r="D392" s="98"/>
      <c r="E392" s="98"/>
      <c r="F392" s="98"/>
      <c r="G392" s="98"/>
      <c r="H392" s="98"/>
      <c r="I392" s="98"/>
    </row>
    <row r="393" spans="2:9" ht="12.75">
      <c r="B393" s="98"/>
      <c r="C393" s="98"/>
      <c r="D393" s="98"/>
      <c r="E393" s="98"/>
      <c r="F393" s="98"/>
      <c r="G393" s="98"/>
      <c r="H393" s="98"/>
      <c r="I393" s="98"/>
    </row>
    <row r="394" spans="2:9" ht="12.75">
      <c r="B394" s="98"/>
      <c r="C394" s="98"/>
      <c r="D394" s="98"/>
      <c r="E394" s="98"/>
      <c r="F394" s="98"/>
      <c r="G394" s="98"/>
      <c r="H394" s="98"/>
      <c r="I394" s="98"/>
    </row>
    <row r="395" spans="2:9" ht="12.75">
      <c r="B395" s="98"/>
      <c r="C395" s="98"/>
      <c r="D395" s="98"/>
      <c r="E395" s="98"/>
      <c r="F395" s="98"/>
      <c r="G395" s="98"/>
      <c r="H395" s="98"/>
      <c r="I395" s="98"/>
    </row>
    <row r="396" spans="2:9" ht="12.75">
      <c r="B396" s="98"/>
      <c r="C396" s="98"/>
      <c r="D396" s="98"/>
      <c r="E396" s="98"/>
      <c r="F396" s="98"/>
      <c r="G396" s="98"/>
      <c r="H396" s="98"/>
      <c r="I396" s="98"/>
    </row>
    <row r="397" spans="2:9" ht="12.75">
      <c r="B397" s="98"/>
      <c r="C397" s="98"/>
      <c r="D397" s="98"/>
      <c r="E397" s="98"/>
      <c r="F397" s="98"/>
      <c r="G397" s="98"/>
      <c r="H397" s="98"/>
      <c r="I397" s="98"/>
    </row>
    <row r="398" spans="2:9" ht="12.75">
      <c r="B398" s="98"/>
      <c r="C398" s="98"/>
      <c r="D398" s="98"/>
      <c r="E398" s="98"/>
      <c r="F398" s="98"/>
      <c r="G398" s="98"/>
      <c r="H398" s="98"/>
      <c r="I398" s="98"/>
    </row>
    <row r="399" spans="2:9" ht="12.75">
      <c r="B399" s="98"/>
      <c r="C399" s="98"/>
      <c r="D399" s="98"/>
      <c r="E399" s="98"/>
      <c r="F399" s="98"/>
      <c r="G399" s="98"/>
      <c r="H399" s="98"/>
      <c r="I399" s="98"/>
    </row>
    <row r="400" spans="2:9" ht="12.75">
      <c r="B400" s="98"/>
      <c r="C400" s="98"/>
      <c r="D400" s="98"/>
      <c r="E400" s="98"/>
      <c r="F400" s="98"/>
      <c r="G400" s="98"/>
      <c r="H400" s="98"/>
      <c r="I400" s="98"/>
    </row>
    <row r="401" spans="2:9" ht="12.75">
      <c r="B401" s="98"/>
      <c r="C401" s="98"/>
      <c r="D401" s="98"/>
      <c r="E401" s="98"/>
      <c r="F401" s="98"/>
      <c r="G401" s="98"/>
      <c r="H401" s="98"/>
      <c r="I401" s="98"/>
    </row>
    <row r="402" spans="2:9" ht="12.75">
      <c r="B402" s="98"/>
      <c r="C402" s="98"/>
      <c r="D402" s="98"/>
      <c r="E402" s="98"/>
      <c r="F402" s="98"/>
      <c r="G402" s="98"/>
      <c r="H402" s="98"/>
      <c r="I402" s="98"/>
    </row>
    <row r="403" spans="2:9" ht="12.75">
      <c r="B403" s="98"/>
      <c r="C403" s="98"/>
      <c r="D403" s="98"/>
      <c r="E403" s="98"/>
      <c r="F403" s="98"/>
      <c r="G403" s="98"/>
      <c r="H403" s="98"/>
      <c r="I403" s="98"/>
    </row>
    <row r="404" spans="2:9" ht="12.75">
      <c r="B404" s="98"/>
      <c r="C404" s="98"/>
      <c r="D404" s="98"/>
      <c r="E404" s="98"/>
      <c r="F404" s="98"/>
      <c r="G404" s="98"/>
      <c r="H404" s="98"/>
      <c r="I404" s="98"/>
    </row>
    <row r="405" spans="2:9" ht="12.75">
      <c r="B405" s="98"/>
      <c r="C405" s="98"/>
      <c r="D405" s="98"/>
      <c r="E405" s="98"/>
      <c r="F405" s="98"/>
      <c r="G405" s="98"/>
      <c r="H405" s="98"/>
      <c r="I405" s="98"/>
    </row>
    <row r="406" spans="2:9" ht="12.75">
      <c r="B406" s="98"/>
      <c r="C406" s="98"/>
      <c r="D406" s="98"/>
      <c r="E406" s="98"/>
      <c r="F406" s="98"/>
      <c r="G406" s="98"/>
      <c r="H406" s="98"/>
      <c r="I406" s="98"/>
    </row>
    <row r="407" spans="2:9" ht="12.75">
      <c r="B407" s="98"/>
      <c r="C407" s="98"/>
      <c r="D407" s="98"/>
      <c r="E407" s="98"/>
      <c r="F407" s="98"/>
      <c r="G407" s="98"/>
      <c r="H407" s="98"/>
      <c r="I407" s="98"/>
    </row>
    <row r="408" spans="2:9" ht="12.75">
      <c r="B408" s="98"/>
      <c r="C408" s="98"/>
      <c r="D408" s="98"/>
      <c r="E408" s="98"/>
      <c r="F408" s="98"/>
      <c r="G408" s="98"/>
      <c r="H408" s="98"/>
      <c r="I408" s="98"/>
    </row>
    <row r="409" spans="2:9" ht="12.75">
      <c r="B409" s="98"/>
      <c r="C409" s="98"/>
      <c r="D409" s="98"/>
      <c r="E409" s="98"/>
      <c r="F409" s="98"/>
      <c r="G409" s="98"/>
      <c r="H409" s="98"/>
      <c r="I409" s="98"/>
    </row>
    <row r="410" spans="2:9" ht="12.75">
      <c r="B410" s="98"/>
      <c r="C410" s="98"/>
      <c r="D410" s="98"/>
      <c r="E410" s="98"/>
      <c r="F410" s="98"/>
      <c r="G410" s="98"/>
      <c r="H410" s="98"/>
      <c r="I410" s="98"/>
    </row>
    <row r="411" spans="2:9" ht="12.75">
      <c r="B411" s="98"/>
      <c r="C411" s="98"/>
      <c r="D411" s="98"/>
      <c r="E411" s="98"/>
      <c r="F411" s="98"/>
      <c r="G411" s="98"/>
      <c r="H411" s="98"/>
      <c r="I411" s="98"/>
    </row>
    <row r="412" spans="2:9" ht="12.75">
      <c r="B412" s="98"/>
      <c r="C412" s="98"/>
      <c r="D412" s="98"/>
      <c r="E412" s="98"/>
      <c r="F412" s="98"/>
      <c r="G412" s="98"/>
      <c r="H412" s="98"/>
      <c r="I412" s="98"/>
    </row>
    <row r="413" spans="2:9" ht="12.75">
      <c r="B413" s="98"/>
      <c r="C413" s="98"/>
      <c r="D413" s="98"/>
      <c r="E413" s="98"/>
      <c r="F413" s="98"/>
      <c r="G413" s="98"/>
      <c r="H413" s="98"/>
      <c r="I413" s="98"/>
    </row>
    <row r="414" spans="2:9" ht="12.75">
      <c r="B414" s="98"/>
      <c r="C414" s="98"/>
      <c r="D414" s="98"/>
      <c r="E414" s="98"/>
      <c r="F414" s="98"/>
      <c r="G414" s="98"/>
      <c r="H414" s="98"/>
      <c r="I414" s="98"/>
    </row>
    <row r="415" spans="2:9" ht="12.75">
      <c r="B415" s="98"/>
      <c r="C415" s="98"/>
      <c r="D415" s="98"/>
      <c r="E415" s="98"/>
      <c r="F415" s="98"/>
      <c r="G415" s="98"/>
      <c r="H415" s="98"/>
      <c r="I415" s="98"/>
    </row>
  </sheetData>
  <mergeCells count="10">
    <mergeCell ref="A18:A27"/>
    <mergeCell ref="B18:I18"/>
    <mergeCell ref="B19:B27"/>
    <mergeCell ref="C19:C27"/>
    <mergeCell ref="D19:D27"/>
    <mergeCell ref="E19:E27"/>
    <mergeCell ref="F19:F27"/>
    <mergeCell ref="G19:G27"/>
    <mergeCell ref="H19:H27"/>
    <mergeCell ref="I19:I27"/>
  </mergeCells>
  <printOptions/>
  <pageMargins left="0.75" right="0.75" top="0.51" bottom="0.5" header="0.23" footer="0.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cp:lastPrinted>2007-11-19T02:49:30Z</cp:lastPrinted>
  <dcterms:created xsi:type="dcterms:W3CDTF">2007-11-17T04:00:08Z</dcterms:created>
  <dcterms:modified xsi:type="dcterms:W3CDTF">2007-12-03T07:19:36Z</dcterms:modified>
  <cp:category/>
  <cp:version/>
  <cp:contentType/>
  <cp:contentStatus/>
</cp:coreProperties>
</file>