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2011" sheetId="1" r:id="rId1"/>
  </sheets>
  <definedNames/>
  <calcPr fullCalcOnLoad="1"/>
</workbook>
</file>

<file path=xl/sharedStrings.xml><?xml version="1.0" encoding="utf-8"?>
<sst xmlns="http://schemas.openxmlformats.org/spreadsheetml/2006/main" count="810" uniqueCount="253">
  <si>
    <t>п/п</t>
  </si>
  <si>
    <t>Наименование кода дохода бюджета</t>
  </si>
  <si>
    <t>Код глав.адм.</t>
  </si>
  <si>
    <t>Код вида доходов</t>
  </si>
  <si>
    <t>Код элемента</t>
  </si>
  <si>
    <t>Код подвида доходов</t>
  </si>
  <si>
    <t xml:space="preserve">Исполнено        за 9 месяцев 2008 года </t>
  </si>
  <si>
    <t>Ожидаемое      за 2008 год</t>
  </si>
  <si>
    <t>План                на 2008 год</t>
  </si>
  <si>
    <t>Отклонения      от плана</t>
  </si>
  <si>
    <t/>
  </si>
  <si>
    <t>НАЛОГИ НА ПРИБЫЛЬ, ДОХОДЫ</t>
  </si>
  <si>
    <t>10100000</t>
  </si>
  <si>
    <t>Налог на прибыль организаций, зачисляемый в бюджеты субъектов Российской Федерации</t>
  </si>
  <si>
    <t>182</t>
  </si>
  <si>
    <t>10101012</t>
  </si>
  <si>
    <t>02</t>
  </si>
  <si>
    <t>0000</t>
  </si>
  <si>
    <t>110</t>
  </si>
  <si>
    <t>Налог на доходы физических лиц</t>
  </si>
  <si>
    <t>10102000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</si>
  <si>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</si>
  <si>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10102010</t>
  </si>
  <si>
    <t>01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</si>
  <si>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</si>
  <si>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10102020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</si>
  <si>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</si>
  <si>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10102021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</si>
  <si>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</si>
  <si>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10102022</t>
  </si>
  <si>
    <t>Налог на доходы физических лиц с доходов,  полученных физическими лицами, не являющимися налоговыми резидентами Российской Федерации</t>
  </si>
  <si>
    <t>10102030</t>
  </si>
  <si>
    <t xml:space="preserve"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 </t>
  </si>
  <si>
    <t>10102040</t>
  </si>
  <si>
    <t>НАЛОГИ НА СОВОКУПНЫЙ ДОХОД</t>
  </si>
  <si>
    <t>10500000</t>
  </si>
  <si>
    <t>Единый налог на вмененный доход для отдельных видов деятельности</t>
  </si>
  <si>
    <t>10502000</t>
  </si>
  <si>
    <t>Единый сельскохозяйственный налог</t>
  </si>
  <si>
    <t>10503000</t>
  </si>
  <si>
    <t>НАЛОГИ НА ИМУЩЕСТВО</t>
  </si>
  <si>
    <t>10600000</t>
  </si>
  <si>
    <r>
      <t>Налог на имущество физических лиц</t>
    </r>
    <r>
      <rPr>
        <sz val="9"/>
        <rFont val="ARIAL"/>
        <family val="2"/>
      </rPr>
      <t>, взимаемый по  ставкам, применяемым к объектам налогообложения, расположенным в границах городских округов</t>
    </r>
  </si>
  <si>
    <t>10601020</t>
  </si>
  <si>
    <t>04</t>
  </si>
  <si>
    <t>Земельный налог</t>
  </si>
  <si>
    <t>10606000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</si>
  <si>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</si>
  <si>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10606012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</si>
  <si>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</si>
  <si>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10606022</t>
  </si>
  <si>
    <t>ГОСУДАРСТВЕННАЯ ПОШЛИНА</t>
  </si>
  <si>
    <t>10800000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</si>
  <si>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</si>
  <si>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10803010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</si>
  <si>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</si>
  <si>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188</t>
  </si>
  <si>
    <t>10807140</t>
  </si>
  <si>
    <t xml:space="preserve">Государственная пошлина за выдачу разрешения на установку рекламной конструкции </t>
  </si>
  <si>
    <t>009</t>
  </si>
  <si>
    <t>10807150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</si>
  <si>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</si>
  <si>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10807173</t>
  </si>
  <si>
    <t>ЗАДОЛЖЕННОСТЬ И ПЕРЕРАСЧЕТЫ ПО ОТМЕНЕННЫМ НАЛОГАМ, СБОРАМ И ИНЫМ ОБЯЗАТЕЛЬНЫМ ПЛАТЕЖАМ</t>
  </si>
  <si>
    <t>10900000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</si>
  <si>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</si>
  <si>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10901020</t>
  </si>
  <si>
    <t>Земельный налог (по обязательствам, возникшим до 1 января 2006 года), мобилизуемый на территориях городских округов</t>
  </si>
  <si>
    <t>10904050</t>
  </si>
  <si>
    <t>Прочие местные налоги и сборы</t>
  </si>
  <si>
    <t>10907050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</si>
  <si>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</si>
  <si>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</si>
  <si>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11100000</t>
  </si>
  <si>
    <t>Проценты, полученные от предоставления бюджетных кредитов внутри страны за счет средств бюджетов городских округов</t>
  </si>
  <si>
    <t>091</t>
  </si>
  <si>
    <t>11103040</t>
  </si>
  <si>
    <t>4601</t>
  </si>
  <si>
    <t>120</t>
  </si>
  <si>
    <t>162</t>
  </si>
  <si>
    <t>11105010</t>
  </si>
  <si>
    <t>11105024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</si>
  <si>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</si>
  <si>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11107014</t>
  </si>
  <si>
    <t>Доходы от эксплуатации и использования имущества автомобильных дорог, находящихся в собственности городских округов</t>
  </si>
  <si>
    <t>11109034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</si>
  <si>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</si>
  <si>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11109044</t>
  </si>
  <si>
    <t>ПЛАТЕЖИ ПРИ ПОЛЬЗОВАНИИ ПРИРОДНЫМИ РЕСУРСАМИ</t>
  </si>
  <si>
    <t>11200000</t>
  </si>
  <si>
    <t>Плата за негативное воздействие на окружающую среду</t>
  </si>
  <si>
    <t>000</t>
  </si>
  <si>
    <t>11201000</t>
  </si>
  <si>
    <t>ДОХОДЫ ОТ ОКАЗАНИЯ ПЛАТНЫХ УСЛУГ И КОМПЕНСАЦИИ ЗАТРАТ ГОСУДАРСТВА</t>
  </si>
  <si>
    <t>11300000</t>
  </si>
  <si>
    <t>11303040</t>
  </si>
  <si>
    <t>130</t>
  </si>
  <si>
    <t xml:space="preserve">Прочие доходы от оказания платных услуг получателями средств бюджетов городских округов и компенсации затрат бюджетов городских округов (родительская плата за содержание детей в летних оздоровительных лагерях) </t>
  </si>
  <si>
    <t>ДОХОДЫ ОТ ПРОДАЖИ МАТЕРИАЛЬНЫХ И НЕМАТЕРИАЛЬНЫХ АКТИВОВ</t>
  </si>
  <si>
    <t>11400000</t>
  </si>
  <si>
    <t>Доходы от продажи квартир, находящихся в собственности городских округов</t>
  </si>
  <si>
    <t>11401040</t>
  </si>
  <si>
    <t>410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</si>
  <si>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</si>
  <si>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11402033</t>
  </si>
  <si>
    <t>АДМИНИСТРАТИВНЫЕ ПЛАТЕЖИ И СБОРЫ</t>
  </si>
  <si>
    <t>11500000</t>
  </si>
  <si>
    <t>Платежи, взимаемые организациями городских округов за выполнение определенных функций</t>
  </si>
  <si>
    <t>11502040</t>
  </si>
  <si>
    <t>140</t>
  </si>
  <si>
    <t>ШТРАФЫ, САНКЦИИ, ВОЗМЕЩЕНИЕ УЩЕРБА</t>
  </si>
  <si>
    <t>11600000</t>
  </si>
  <si>
    <t>Денежные взыскания (штрафы) за нарушение законодательства о налогах и сборах</t>
  </si>
  <si>
    <t>11603000</t>
  </si>
  <si>
    <t>11603010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</si>
  <si>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</si>
  <si>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11603030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</si>
  <si>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</si>
  <si>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11606000</t>
  </si>
  <si>
    <t>Денежные взыскания (штрафы) за административные правонарушения в области дорожного движения</t>
  </si>
  <si>
    <t>11630000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</si>
  <si>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</si>
  <si>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11690040</t>
  </si>
  <si>
    <t>ПРОЧИЕ НЕНАЛОГОВЫЕ ДОХОДЫ</t>
  </si>
  <si>
    <t>11700000</t>
  </si>
  <si>
    <t>180</t>
  </si>
  <si>
    <t>Прочие неналоговые доходы бюджетов городских округов</t>
  </si>
  <si>
    <t>11705040</t>
  </si>
  <si>
    <t>151</t>
  </si>
  <si>
    <t>БЕЗВОЗМЕЗДНЫЕ ПОСТУПЛЕНИЯ ОТ ДРУГИХ БЮДЖЕТОВ БЮДЖЕТНОЙ СИСТЕМЫ РОССИЙСКОЙ ФЕДЕРАЦИИ</t>
  </si>
  <si>
    <t>20200000</t>
  </si>
  <si>
    <t>Дотации бюджетам субъектов Российской Федерации и муниципальных образований</t>
  </si>
  <si>
    <t>20201000</t>
  </si>
  <si>
    <t>Дотации на выравнивание бюджетной обеспеченности</t>
  </si>
  <si>
    <t>20201001</t>
  </si>
  <si>
    <t>Дотации бюджетам закрытых административно - территориальных образований</t>
  </si>
  <si>
    <t>20201007</t>
  </si>
  <si>
    <t>Субсидии бюджетам субъектов Российской Федерации и муниципальных образований (межбюджетные субсидии)</t>
  </si>
  <si>
    <t>20202000</t>
  </si>
  <si>
    <t>20202021</t>
  </si>
  <si>
    <t>20202068</t>
  </si>
  <si>
    <t>Субвенции бюджетам субъектов Российской Федерации и муниципальных образований</t>
  </si>
  <si>
    <t>20203000</t>
  </si>
  <si>
    <t>20203001</t>
  </si>
  <si>
    <t>20203009</t>
  </si>
  <si>
    <t>20203021</t>
  </si>
  <si>
    <t>20203022</t>
  </si>
  <si>
    <t xml:space="preserve">Субвенции на предоставление субсидий на оплату жилого помещения и коммунальных услуг </t>
  </si>
  <si>
    <t>Субвенции на оплату расходов по доставке и пересылке субсидий</t>
  </si>
  <si>
    <t>Субвенции местным бюджетам на выполнение передаваемых полномочий субъектов Российской Федерации</t>
  </si>
  <si>
    <t>20203024</t>
  </si>
  <si>
    <t>Субвенции на денежную компенсацию в размере 100 % стоимости установки квартирного телефона или единовременная денежная компенсация стоимости приобретения и подключения сотового телефона</t>
  </si>
  <si>
    <t>Субвенции  на денежную компенсацию в размере 100 % стоимости проезда в пределах территории РФ один раз в год по имеющемуся прямому сообщению (до пункта следования и обратно) на железнодорожном транспорте (кроме проезда в вагонах повышенной комфортности), а в районах, не имеющих железнодорожного сообщения - в размере 50 % стоимости проезда на междугородном водном, автомобильном и воздушном транспорте</t>
  </si>
  <si>
    <t>Субвенции на оплату расходов по доставке мер социальной поддержки реабилитированным лицам и лицам, признанным пострадавшими от политических репрессий</t>
  </si>
  <si>
    <t xml:space="preserve">Субвенции  на реализацию Закона края от 27.12.2005 № 17-4381 на предоставление мер социальной поддержки ветеранов, за исключением льгот по оплате жилья и коммунальных услуг </t>
  </si>
  <si>
    <t>Субвенции на ежемесячную денежную выплату ветеранам труда края и пенсионерам</t>
  </si>
  <si>
    <t>Субвенции на ежемесячную денежную компенсацию расходов в размере 50 процентов стоимости пользования коллективной телевизионной антенной</t>
  </si>
  <si>
    <t>20203029</t>
  </si>
  <si>
    <t>Иные межбюджетные трансферты</t>
  </si>
  <si>
    <t>20204000</t>
  </si>
  <si>
    <t>20204005</t>
  </si>
  <si>
    <t>Межбюджетные трансферты на развитие и поддержку социальной и инженерной инфраструктуры закрытых административно-территориальных образований края за счет средств федерального бюджета</t>
  </si>
  <si>
    <t>20204999</t>
  </si>
  <si>
    <t>ВСЕГО ДОХОДОВ</t>
  </si>
  <si>
    <t xml:space="preserve">Субвенции на финансирование расходов, связанных с предоставлением субсидий отдельным категориям граждан для оплаты жилья и коммунальных услуг в соответствии с Законом края от 27.12.2005 № 17-4395 </t>
  </si>
  <si>
    <t>Субвенции на реализацию Закона края от 20.12.2007 № 4-1051 по предоставлению дополнительных мер социальной поддержки членов семей военнослужащих, погибших при исполнении обязанностей военной службы (служебных обязанностей)</t>
  </si>
  <si>
    <t>Субвенции на ежемесячную денежную выплату</t>
  </si>
  <si>
    <t xml:space="preserve">Субвенции оплату расходов по доставке и пересылке  ежемесячной денежной выплаты </t>
  </si>
  <si>
    <t>Субвенции на доплату к пенсии по случаю потери кормильца детям военнослужащих, погибших (умерших) в период прохождения военной службы</t>
  </si>
  <si>
    <t>Субвенции на доставку и пересылку  доплат к пенсии по случаю потери кормильца детям военнослужащих, погибших (умерших) в период прохождения военной службы</t>
  </si>
  <si>
    <t xml:space="preserve">Субвенции  на ежемесячную денежную выплату семьям с детьми, в которых родители инвалиды </t>
  </si>
  <si>
    <t>Субвенции на реализацию Закона края от 20.12.2005 № 17-4269 по обеспечению детей первого и второго года жизни специальными молочными продуктами детского питания</t>
  </si>
  <si>
    <t>Субвенции на компенсацию части родительской платы за содержание ребенка в МОУ края, реализующих основную общеобразовательную программу дошкольного образования за счет средств федерального бюджета</t>
  </si>
  <si>
    <t>Субвенции на компенсацию части родительской платы за содержание ребенка в МОУ края, реализующих основную общеобразовательную программу дошкольного образования за счет средств краевого бюджета</t>
  </si>
  <si>
    <t>Субвенции на реализацию Закона края от 26.12.2006 № 21-5589 на создание и обеспечение деятельности комиссий по делам несовершеннолетних и защите их прав</t>
  </si>
  <si>
    <t>Субвенции на реализацию Закона края от 20.12.2005 № 17-4294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</t>
  </si>
  <si>
    <t>Субвенции  на реализацию Закона края от 20.12.2007 № 4-1089 по организации и осуществлению деятельности по опеке и попечительству в отношении несовершеннолетних</t>
  </si>
  <si>
    <t>Субвенции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(полного) общего образования в общеобразовательных учреждениях края, в том числе негосударственных общеобразовательных учреждениях, прошедших госаккредитацию и реализующих основные общеобразовательные программы</t>
  </si>
  <si>
    <t>Субвенции на реализацию Закона края от 27.12.2007 №17-4379 на обеспечение содержания в МДОУ (группах) детей без взимания родительской платы</t>
  </si>
  <si>
    <t>Субвенции на реализацию Закона края от 27.12.2005 № 17-4377 на обеспечение питанием детей, обучающихся в МОУ без взимания платы</t>
  </si>
  <si>
    <t>Субвенции на компенсационные выплаты родителям (законным представителям), фактически осуществляющим воспитание детей от 1,5 до 3 лет на дому, состоящих на учете в муниципальных органах управления образования. для определения в дошкольные образовательные учреждения</t>
  </si>
  <si>
    <t>Субвенции на расходы по доставке компенсационных выплат родителям (законным представителям), фактически осуществляющим воспитание детей от 1,5 до 3 лет на дому, состоящих на учете в муниципальных органах управления образования. для определения в дошкольные образовательные учреждения</t>
  </si>
  <si>
    <t>Субвенции на реализацию Закона края от 20.12.2005 № 17-4312 по социальному обслуживанию населения</t>
  </si>
  <si>
    <t>Субвенции на оказание единовременной адресной материальной помощи обратившимся гражданам, находящимся в трудной жизненной ситуации</t>
  </si>
  <si>
    <t>Субвенции на реализацию Закона края от 27.12.2005 № 17-4392 по социальной поддержке инвалидов</t>
  </si>
  <si>
    <t>Субвенции на ежемесячное денежное вознаграждение за классное руководство за счет средств федерального бюджета</t>
  </si>
  <si>
    <t>Субвенции на реализацию Закона края от 20.12.2005 №  17-4273 по обеспечению граждан, имеющих детей, ежемесячным пособием на ребенка</t>
  </si>
  <si>
    <t>Субвенции  на ежемесячное пособие на ребенка</t>
  </si>
  <si>
    <t>Субвенции на оплату расходов по доставке ежемесячного пособия на ребенка</t>
  </si>
  <si>
    <t>Субвенции на финансирование расходов, связанных с предоставлением субсидий гражданам в качестве помощи для оплаты жилья и коммунальных услуг с учетом их доходов в соответствии с Законом края от 27.12.2005 № 17-4395</t>
  </si>
  <si>
    <t>Субвенции на выплату денежных компенсаций в размере 100 % стоимости проезда один раз в год (туда и обратно) в пределах территории Красноярского края на автомобильном транспорте общего пользования (кроме такси) междугородных маршрутов (внутрикраевых или при их отсутствии - межкраевых, межобластных, межреспубликанских)</t>
  </si>
  <si>
    <t xml:space="preserve">Субвенции на выплату ежегодного пособия на ребенка школьного возраста </t>
  </si>
  <si>
    <t>Субвенции на материальную помощь</t>
  </si>
  <si>
    <t>Субвенции на доставку и пересылку материальной помощи</t>
  </si>
  <si>
    <t xml:space="preserve">Субвенции на социальное пособие на погребение </t>
  </si>
  <si>
    <t>Субвенции на возмещение специализированным службам по вопросам похоронного дела стоимости услуг по погребению</t>
  </si>
  <si>
    <t>Субвенции на доставку и пересылку социального пособия на погребение</t>
  </si>
  <si>
    <t xml:space="preserve">Субсидии на осуществление капитального ремонта гидротехнических сооружений, находящихся в муниципальной собственности </t>
  </si>
  <si>
    <t>Субсидии на осуществление капитального ремонта гидротехнических сооружений, находящихся в муниципальной собственности,  за счет средств краевого бюджета</t>
  </si>
  <si>
    <t>Субсидии на осуществление капитального ремонта гидротехнических сооружений, находящихся в муниципальной собственности, за счет средств федерального бюджета</t>
  </si>
  <si>
    <t xml:space="preserve">Субвенции на выплату вознаграждения на выполнение функций классного руководителя </t>
  </si>
  <si>
    <t>Субвенции на ежемесячное денежное вознаграждение за классное руководство за счет средств краевого бюджета</t>
  </si>
  <si>
    <t xml:space="preserve">Субвенции на реализацию Закона края от 20.12.2005 № 17-4302 на предоставление мер социальной поддержки реабилитированных лиц и лиц, признанных пострадавшими от политических репрессий, за исключением льгот по оплате жилья и коммунальных услуг </t>
  </si>
  <si>
    <t>Субвенции на ежемесячную денежную компенсацию в размере 50 процентов стоимости абонентской платы за радио</t>
  </si>
  <si>
    <t>Субвенции на реализацию Закона края от 26.12.2006 № 21-5677 на предоставление мер социальной поддержки семьям, имеющим детей в Красноярском крае</t>
  </si>
  <si>
    <t>Межбюджетные трансферты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</si>
  <si>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Субвенции на реализацию Закона края по обеспечению жильем ветеранов ВОВ и по оказанию единовременной материальной помощи на ремонт жилья отдельным категориям ветеранов ВОВ</t>
  </si>
  <si>
    <t>ДОХОДЫ</t>
  </si>
  <si>
    <t xml:space="preserve">бюджета ЗАТО Железногорск </t>
  </si>
  <si>
    <t>рублей</t>
  </si>
  <si>
    <t>ДОХОДЫ, ПОСТУПАЮЩИЕ С ТЕРРИТОРИИ ЗАТО ЖЕЛЕЗНОГОРСК</t>
  </si>
  <si>
    <t>План                на 2011 год</t>
  </si>
  <si>
    <t>20202999</t>
  </si>
  <si>
    <t>НАЛОГОВЫЕ ДОХОДЫ</t>
  </si>
  <si>
    <t>Субвенции  на оплату расходов по возмещению стоимости затрат краевым государственным и муниципальным ДОУ за содержание детей - инвалидов, создание специальных условий инвалидам учреждениями начального и среднего профессионального образования</t>
  </si>
  <si>
    <t>к решению Совета депутатов</t>
  </si>
  <si>
    <t>Субвенции на финансирование расходов, связанных с предоставлением отдельным категориям граждан мер социальной поддержки в форме субсидий для оплаты жилья и коммунальных услуг</t>
  </si>
  <si>
    <t>734</t>
  </si>
  <si>
    <t>Код классиф.операций сектора гос.упр.</t>
  </si>
  <si>
    <t>на 2011 год</t>
  </si>
  <si>
    <t>Приложение № 7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</si>
  <si>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</si>
  <si>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 за земельные участки,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учреждений)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</si>
  <si>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 (родительская плата в ДДУ)</t>
  </si>
  <si>
    <r>
  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</t>
    </r>
    <r>
      <rPr>
        <vertAlign val="superscript"/>
        <sz val="8"/>
        <rFont val="Arial"/>
        <family val="2"/>
      </rPr>
      <t>1</t>
    </r>
    <r>
      <rPr>
        <sz val="9"/>
        <rFont val="ARIAL"/>
        <family val="2"/>
      </rPr>
      <t>, 132, 133, 134, 135, 135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Налогового кодекса Российской Федерации</t>
    </r>
  </si>
  <si>
    <t>Субсидии на комплектование книжных фондов библиотек муниципальных образований за счет средств федерального бюджета</t>
  </si>
  <si>
    <t>Субвенции на ежемесячную денежную выплату на проезд на всех видах городского пассажирского транспорта (кроме такси), на автомобильном транспорте общего пользования (кроме такси) пригородных маршрутов, а при их отсутствии - междугородных маршрутов (внутрирайонных), на водном транспорте пригородного сообщения</t>
  </si>
  <si>
    <t>Субвенции  на ежемесячную денежную компенсацию за пользование услугами местной телефонной связи в размере тарифа за предоставление абоненту в постоянное пользование абонетской линии независимо от ее типа, а пользующимся услугами операторов связи, применяющих абонентскую (фиксированную) систему оплаты местных телефонных соединений - в размере 50 % стоимости абонентской платы</t>
  </si>
  <si>
    <t xml:space="preserve">Субвенции на доставку и пересылку ежемесячных денежных выплат на проезд, компенсаций  за предоставление абоненту в постоянное пользование абонентской линии, компенсаций абонентской платы за радио, антенну, компенсаций стоимости проезда, ежемесячных денежных выплат ветеранам труда края и пенсионерам </t>
  </si>
  <si>
    <t>Субвенции на реализацию Закона края от 20.12.2007 № 4-1092 по выплате ежемесячной компенсации родителям (законным представителям), фактически осуществляющим воспитание детей от 1,5 до 3 лет на дому, состоящих на учете в муниципальных органах управления образования, для определения в дошкольные образовательные учреждения</t>
  </si>
  <si>
    <t xml:space="preserve">Субвенции на ежемесячную денежную выплату на проезд детей школьного возраста </t>
  </si>
  <si>
    <t>Субвенции на оплату расходов по доставке компенсации части родительской платы за содержание ребенка в МОУ края, реализующих основную общеобразовательную программу дошкольного образования за счет средств краевого бюджета</t>
  </si>
  <si>
    <t>ДОХОДЫ ОТ ПРЕДПРИНИМАТЕЛЬСКОЙ И ИНОЙ ПРИНОСЯЩЕЙ ДОХОД ДЕЯТЕЛЬНОСТИ</t>
  </si>
  <si>
    <t>РЫНОЧНЫЕ ПРОДАЖИ ТОВАРОВ И УСЛУГ</t>
  </si>
  <si>
    <t>Доходы от продажи услуг, оказываемых учреждениями, находящимися в ведении органов местного самоуправления городских округов</t>
  </si>
  <si>
    <t>30000000</t>
  </si>
  <si>
    <t>30201040</t>
  </si>
  <si>
    <t>732</t>
  </si>
  <si>
    <t>733</t>
  </si>
  <si>
    <t>30200000</t>
  </si>
  <si>
    <t>Субсидии на проведение технической инвентаризации, паспортизации и государственной регистрации прав на объекты коммунальной инфраструктуры, находящиеся в муниципальной собственности</t>
  </si>
  <si>
    <t>Субвенции на ежемесячную денежную выплату на проезд на всех видах городского пассажирского транспорта (кроме такси), проезд на водном транспорте пригородного сообщения и автомобильном транспорте общего пользования (кроме такси) пригородных маршрутов, а при их отсутствии - междугородных маршрутов (внутрирайонных)</t>
  </si>
  <si>
    <t xml:space="preserve">Субвенции на предоставление субсидий отдельным категориям граждан для оплаты жилья и коммунальных услуг </t>
  </si>
  <si>
    <t>Субвенции на реализацию Закона края от 20.12.2005 № 17-4271 на социальную поддержку населения в соответствии с Законом края "О защите прав ребенка"</t>
  </si>
  <si>
    <t>Субвенции на расходы по доставке и пересылке ежемесячной выплаты на проезд детей школьного возраста, ежегодного пособия на ребенка школьного возраста, ежемесячной денежной выплаты семьям с детьми, в которых родители инвалиды</t>
  </si>
  <si>
    <t>Субвенции  на компенсационные выплаты родителям и законным представителям детей - инвалидов, осуществляющим их воспитание и обучение на дому и стоимости затрат на обучение и воспитание ребенка - инвалида в дошкольном и образовательном учреждении</t>
  </si>
  <si>
    <t>Субвенции на реализацию Закона края от 06.03.2008 № 4-1381 по обеспечению социальным пособием на погребение и возмещение стоимости услуг по погребению</t>
  </si>
  <si>
    <t>Субвенции на расходы по доставке и пересылке компенсационных выплат инвалидам, родителям и законным представителям детей - инвалидов</t>
  </si>
  <si>
    <t>Субвенции на оказание единовременной адресной материальной помощи обратившимся одиноким пенсионерам и одиноким супружеским парам пенсионного возраста на текущий ремонт жилья</t>
  </si>
  <si>
    <t>Субвенции на реализацию Закона края от 25.01.2007 № 21-5725 на организацию круглосуточного приема, содержания, выхаживания и воспитания детей в возрасте до четырех лет, заблудившихся, подкинутых, оставшихся без попечения родителей или иных законных представителей, в муниципальных учреждениях здравоохранения, а в случае их отсутствия - в иных учреждениях здравоохранения</t>
  </si>
  <si>
    <t>Субвенции на реализацию Закона края от 29.03.2007 № 22-6015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</si>
  <si>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Субвенции на реализацию Закона края от 20.12.2005 № 4-1047 по предоставлению материальной помощи гражданам, находящимся в трудной жизненной ситуации</t>
  </si>
  <si>
    <t>от 04.12.2008 № 50-366P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</si>
</sst>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\-#,##0.00;#,##0.00"/>
    <numFmt numFmtId="165" formatCode="#,##0;\-#,##0;#,##0"/>
    <numFmt numFmtId="166" formatCode="#,##0.00_ ;\-#,##0.00\ 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63"/>
      <name val="Arial"/>
      <family val="2"/>
    </font>
    <font>
      <sz val="12"/>
      <color indexed="8"/>
      <name val="ARIAL"/>
      <family val="2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63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10"/>
      <name val="Arial Cyr"/>
      <family val="0"/>
    </font>
    <font>
      <vertAlign val="superscript"/>
      <sz val="8"/>
      <name val="Arial"/>
      <family val="2"/>
    </font>
    <font>
      <vertAlign val="superscript"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3" fillId="0" borderId="0" xfId="53" applyFont="1" applyAlignment="1" applyProtection="1">
      <alignment horizontal="center" vertical="top" wrapText="1"/>
      <protection locked="0"/>
    </xf>
    <xf numFmtId="0" fontId="4" fillId="0" borderId="0" xfId="53" applyFont="1" applyAlignment="1" applyProtection="1">
      <alignment horizontal="center" vertical="top" wrapText="1"/>
      <protection locked="0"/>
    </xf>
    <xf numFmtId="0" fontId="5" fillId="0" borderId="10" xfId="53" applyFont="1" applyBorder="1" applyAlignment="1" applyProtection="1">
      <alignment horizontal="center" vertical="center"/>
      <protection locked="0"/>
    </xf>
    <xf numFmtId="0" fontId="7" fillId="0" borderId="11" xfId="53" applyFont="1" applyBorder="1" applyAlignment="1" applyProtection="1">
      <alignment horizontal="center" vertical="top"/>
      <protection locked="0"/>
    </xf>
    <xf numFmtId="0" fontId="7" fillId="0" borderId="12" xfId="53" applyFont="1" applyFill="1" applyBorder="1" applyAlignment="1" applyProtection="1">
      <alignment horizontal="center" vertical="center" wrapText="1"/>
      <protection locked="0"/>
    </xf>
    <xf numFmtId="0" fontId="5" fillId="0" borderId="10" xfId="53" applyFont="1" applyBorder="1" applyAlignment="1">
      <alignment horizontal="center" vertical="justify" wrapText="1"/>
    </xf>
    <xf numFmtId="0" fontId="5" fillId="0" borderId="10" xfId="53" applyFont="1" applyBorder="1" applyAlignment="1" applyProtection="1">
      <alignment horizontal="center" vertical="center" wrapText="1"/>
      <protection locked="0"/>
    </xf>
    <xf numFmtId="0" fontId="5" fillId="0" borderId="10" xfId="53" applyFont="1" applyBorder="1" applyAlignment="1">
      <alignment horizontal="center" vertical="center" wrapText="1"/>
    </xf>
    <xf numFmtId="0" fontId="5" fillId="0" borderId="10" xfId="53" applyFont="1" applyBorder="1" applyAlignment="1">
      <alignment horizontal="center" vertical="center"/>
    </xf>
    <xf numFmtId="0" fontId="7" fillId="0" borderId="10" xfId="53" applyFont="1" applyBorder="1" applyAlignment="1" applyProtection="1">
      <alignment horizontal="center" vertical="center"/>
      <protection locked="0"/>
    </xf>
    <xf numFmtId="0" fontId="7" fillId="0" borderId="13" xfId="53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>
      <alignment horizontal="center" vertical="top"/>
    </xf>
    <xf numFmtId="0" fontId="9" fillId="0" borderId="14" xfId="0" applyFont="1" applyBorder="1" applyAlignment="1">
      <alignment vertical="top" wrapText="1"/>
    </xf>
    <xf numFmtId="49" fontId="9" fillId="0" borderId="14" xfId="0" applyNumberFormat="1" applyFont="1" applyBorder="1" applyAlignment="1">
      <alignment horizontal="center" vertical="top"/>
    </xf>
    <xf numFmtId="164" fontId="9" fillId="0" borderId="14" xfId="0" applyNumberFormat="1" applyFont="1" applyBorder="1" applyAlignment="1">
      <alignment vertical="top"/>
    </xf>
    <xf numFmtId="165" fontId="9" fillId="0" borderId="14" xfId="0" applyNumberFormat="1" applyFont="1" applyBorder="1" applyAlignment="1">
      <alignment vertical="top"/>
    </xf>
    <xf numFmtId="0" fontId="8" fillId="0" borderId="15" xfId="0" applyFont="1" applyBorder="1" applyAlignment="1">
      <alignment horizontal="center" vertical="top"/>
    </xf>
    <xf numFmtId="0" fontId="9" fillId="33" borderId="15" xfId="0" applyFont="1" applyFill="1" applyBorder="1" applyAlignment="1">
      <alignment vertical="top" wrapText="1"/>
    </xf>
    <xf numFmtId="49" fontId="9" fillId="0" borderId="15" xfId="0" applyNumberFormat="1" applyFont="1" applyBorder="1" applyAlignment="1">
      <alignment horizontal="center" vertical="top"/>
    </xf>
    <xf numFmtId="165" fontId="9" fillId="0" borderId="15" xfId="0" applyNumberFormat="1" applyFont="1" applyBorder="1" applyAlignment="1">
      <alignment vertical="top"/>
    </xf>
    <xf numFmtId="164" fontId="9" fillId="0" borderId="15" xfId="0" applyNumberFormat="1" applyFont="1" applyBorder="1" applyAlignment="1">
      <alignment vertical="top"/>
    </xf>
    <xf numFmtId="0" fontId="9" fillId="0" borderId="15" xfId="0" applyFont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49" fontId="8" fillId="0" borderId="15" xfId="0" applyNumberFormat="1" applyFont="1" applyBorder="1" applyAlignment="1">
      <alignment horizontal="center" vertical="top"/>
    </xf>
    <xf numFmtId="165" fontId="8" fillId="0" borderId="15" xfId="0" applyNumberFormat="1" applyFont="1" applyBorder="1" applyAlignment="1">
      <alignment vertical="top"/>
    </xf>
    <xf numFmtId="164" fontId="8" fillId="0" borderId="15" xfId="0" applyNumberFormat="1" applyFont="1" applyBorder="1" applyAlignment="1">
      <alignment vertical="top"/>
    </xf>
    <xf numFmtId="165" fontId="8" fillId="0" borderId="15" xfId="0" applyNumberFormat="1" applyFont="1" applyFill="1" applyBorder="1" applyAlignment="1">
      <alignment vertical="top"/>
    </xf>
    <xf numFmtId="0" fontId="8" fillId="0" borderId="0" xfId="0" applyFont="1" applyBorder="1" applyAlignment="1">
      <alignment vertical="top" wrapText="1"/>
    </xf>
    <xf numFmtId="165" fontId="9" fillId="0" borderId="15" xfId="0" applyNumberFormat="1" applyFont="1" applyFill="1" applyBorder="1" applyAlignment="1">
      <alignment vertical="top"/>
    </xf>
    <xf numFmtId="49" fontId="8" fillId="0" borderId="15" xfId="0" applyNumberFormat="1" applyFont="1" applyBorder="1" applyAlignment="1">
      <alignment vertical="top"/>
    </xf>
    <xf numFmtId="0" fontId="8" fillId="0" borderId="15" xfId="53" applyFont="1" applyBorder="1" applyAlignment="1">
      <alignment vertical="top" wrapText="1"/>
    </xf>
    <xf numFmtId="49" fontId="8" fillId="0" borderId="16" xfId="0" applyNumberFormat="1" applyFont="1" applyBorder="1" applyAlignment="1">
      <alignment horizontal="center" vertical="top"/>
    </xf>
    <xf numFmtId="165" fontId="52" fillId="0" borderId="15" xfId="0" applyNumberFormat="1" applyFont="1" applyBorder="1" applyAlignment="1">
      <alignment vertical="top"/>
    </xf>
    <xf numFmtId="164" fontId="8" fillId="0" borderId="15" xfId="0" applyNumberFormat="1" applyFont="1" applyFill="1" applyBorder="1" applyAlignment="1">
      <alignment vertical="top"/>
    </xf>
    <xf numFmtId="0" fontId="8" fillId="0" borderId="16" xfId="53" applyFont="1" applyBorder="1" applyAlignment="1">
      <alignment vertical="top" wrapText="1"/>
    </xf>
    <xf numFmtId="164" fontId="9" fillId="0" borderId="15" xfId="0" applyNumberFormat="1" applyFont="1" applyFill="1" applyBorder="1" applyAlignment="1">
      <alignment vertical="top"/>
    </xf>
    <xf numFmtId="0" fontId="9" fillId="34" borderId="15" xfId="0" applyFont="1" applyFill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8" fillId="0" borderId="17" xfId="0" applyFont="1" applyBorder="1" applyAlignment="1">
      <alignment vertical="top" wrapText="1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15" xfId="0" applyFont="1" applyBorder="1" applyAlignment="1">
      <alignment horizontal="center"/>
    </xf>
    <xf numFmtId="164" fontId="9" fillId="0" borderId="15" xfId="0" applyNumberFormat="1" applyFont="1" applyFill="1" applyBorder="1" applyAlignment="1">
      <alignment/>
    </xf>
    <xf numFmtId="165" fontId="9" fillId="0" borderId="15" xfId="0" applyNumberFormat="1" applyFont="1" applyFill="1" applyBorder="1" applyAlignment="1">
      <alignment/>
    </xf>
    <xf numFmtId="0" fontId="7" fillId="0" borderId="0" xfId="53" applyFont="1" applyAlignment="1" applyProtection="1">
      <alignment horizontal="left" vertical="top"/>
      <protection locked="0"/>
    </xf>
    <xf numFmtId="164" fontId="9" fillId="0" borderId="14" xfId="0" applyNumberFormat="1" applyFont="1" applyBorder="1" applyAlignment="1">
      <alignment horizontal="center" vertical="top"/>
    </xf>
    <xf numFmtId="0" fontId="9" fillId="33" borderId="15" xfId="0" applyFont="1" applyFill="1" applyBorder="1" applyAlignment="1">
      <alignment vertical="top"/>
    </xf>
    <xf numFmtId="0" fontId="10" fillId="35" borderId="15" xfId="0" applyFont="1" applyFill="1" applyBorder="1" applyAlignment="1">
      <alignment vertical="top" wrapText="1"/>
    </xf>
    <xf numFmtId="165" fontId="9" fillId="35" borderId="15" xfId="0" applyNumberFormat="1" applyFont="1" applyFill="1" applyBorder="1" applyAlignment="1">
      <alignment vertical="top"/>
    </xf>
    <xf numFmtId="165" fontId="9" fillId="36" borderId="15" xfId="0" applyNumberFormat="1" applyFont="1" applyFill="1" applyBorder="1" applyAlignment="1">
      <alignment vertical="top"/>
    </xf>
    <xf numFmtId="0" fontId="7" fillId="0" borderId="18" xfId="53" applyFont="1" applyFill="1" applyBorder="1" applyAlignment="1" applyProtection="1">
      <alignment horizontal="center" vertical="center" wrapText="1"/>
      <protection locked="0"/>
    </xf>
    <xf numFmtId="0" fontId="7" fillId="0" borderId="0" xfId="53" applyFont="1" applyFill="1" applyBorder="1" applyAlignment="1" applyProtection="1">
      <alignment horizontal="center" vertical="center" wrapText="1"/>
      <protection locked="0"/>
    </xf>
    <xf numFmtId="49" fontId="8" fillId="0" borderId="15" xfId="0" applyNumberFormat="1" applyFont="1" applyFill="1" applyBorder="1" applyAlignment="1">
      <alignment horizontal="center" vertical="top"/>
    </xf>
    <xf numFmtId="164" fontId="9" fillId="0" borderId="14" xfId="0" applyNumberFormat="1" applyFont="1" applyFill="1" applyBorder="1" applyAlignment="1">
      <alignment vertical="top"/>
    </xf>
    <xf numFmtId="0" fontId="5" fillId="0" borderId="0" xfId="53" applyFont="1" applyAlignment="1" applyProtection="1">
      <alignment horizontal="center" vertical="center" wrapText="1"/>
      <protection locked="0"/>
    </xf>
    <xf numFmtId="49" fontId="9" fillId="0" borderId="15" xfId="0" applyNumberFormat="1" applyFont="1" applyFill="1" applyBorder="1" applyAlignment="1">
      <alignment horizontal="center" vertical="top"/>
    </xf>
    <xf numFmtId="0" fontId="9" fillId="37" borderId="15" xfId="0" applyFont="1" applyFill="1" applyBorder="1" applyAlignment="1">
      <alignment vertical="top" wrapText="1"/>
    </xf>
    <xf numFmtId="0" fontId="53" fillId="0" borderId="15" xfId="0" applyFont="1" applyBorder="1" applyAlignment="1">
      <alignment horizontal="left" vertical="top" wrapText="1"/>
    </xf>
    <xf numFmtId="0" fontId="54" fillId="0" borderId="15" xfId="0" applyFont="1" applyBorder="1" applyAlignment="1">
      <alignment horizontal="left" vertical="top" wrapText="1"/>
    </xf>
    <xf numFmtId="0" fontId="7" fillId="0" borderId="11" xfId="53" applyFont="1" applyFill="1" applyBorder="1" applyAlignment="1" applyProtection="1">
      <alignment horizontal="center" vertical="center" wrapText="1"/>
      <protection locked="0"/>
    </xf>
    <xf numFmtId="0" fontId="7" fillId="0" borderId="13" xfId="53" applyFont="1" applyFill="1" applyBorder="1" applyAlignment="1" applyProtection="1">
      <alignment horizontal="center" vertical="center" wrapText="1"/>
      <protection locked="0"/>
    </xf>
    <xf numFmtId="0" fontId="7" fillId="0" borderId="12" xfId="53" applyFont="1" applyFill="1" applyBorder="1" applyAlignment="1" applyProtection="1">
      <alignment horizontal="center" vertical="center" wrapText="1"/>
      <protection locked="0"/>
    </xf>
    <xf numFmtId="0" fontId="4" fillId="0" borderId="0" xfId="53" applyFont="1" applyAlignment="1" applyProtection="1">
      <alignment horizontal="center" vertical="top" wrapText="1"/>
      <protection locked="0"/>
    </xf>
    <xf numFmtId="0" fontId="6" fillId="0" borderId="11" xfId="53" applyFont="1" applyFill="1" applyBorder="1" applyAlignment="1" applyProtection="1">
      <alignment horizontal="center" vertical="top" wrapText="1"/>
      <protection/>
    </xf>
    <xf numFmtId="0" fontId="6" fillId="0" borderId="13" xfId="53" applyFont="1" applyFill="1" applyBorder="1" applyAlignment="1" applyProtection="1">
      <alignment horizontal="center" vertical="top" wrapText="1"/>
      <protection/>
    </xf>
    <xf numFmtId="0" fontId="5" fillId="0" borderId="11" xfId="53" applyFont="1" applyBorder="1" applyAlignment="1" applyProtection="1">
      <alignment horizontal="center" vertical="center"/>
      <protection locked="0"/>
    </xf>
    <xf numFmtId="0" fontId="5" fillId="0" borderId="13" xfId="53" applyFont="1" applyBorder="1" applyAlignment="1" applyProtection="1">
      <alignment horizontal="center" vertical="center"/>
      <protection locked="0"/>
    </xf>
    <xf numFmtId="0" fontId="5" fillId="0" borderId="11" xfId="53" applyFont="1" applyBorder="1" applyAlignment="1">
      <alignment horizontal="center" vertical="center" wrapText="1"/>
    </xf>
    <xf numFmtId="0" fontId="5" fillId="0" borderId="13" xfId="53" applyFont="1" applyBorder="1" applyAlignment="1">
      <alignment horizontal="center" vertical="center" wrapText="1"/>
    </xf>
    <xf numFmtId="0" fontId="6" fillId="0" borderId="11" xfId="53" applyFont="1" applyBorder="1" applyAlignment="1" applyProtection="1">
      <alignment horizontal="center" vertical="top" wrapText="1"/>
      <protection locked="0"/>
    </xf>
    <xf numFmtId="0" fontId="6" fillId="0" borderId="13" xfId="53" applyFont="1" applyBorder="1" applyAlignment="1" applyProtection="1">
      <alignment horizontal="center" vertical="top" wrapText="1"/>
      <protection locked="0"/>
    </xf>
    <xf numFmtId="0" fontId="6" fillId="0" borderId="11" xfId="53" applyFont="1" applyBorder="1" applyAlignment="1">
      <alignment horizontal="center" vertical="top" wrapText="1"/>
    </xf>
    <xf numFmtId="0" fontId="6" fillId="0" borderId="13" xfId="53" applyFont="1" applyBorder="1" applyAlignment="1">
      <alignment horizontal="center" vertical="top" wrapText="1"/>
    </xf>
    <xf numFmtId="0" fontId="6" fillId="0" borderId="11" xfId="53" applyFont="1" applyFill="1" applyBorder="1" applyAlignment="1">
      <alignment horizontal="center" vertical="top" wrapText="1"/>
    </xf>
    <xf numFmtId="0" fontId="6" fillId="0" borderId="13" xfId="53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8"/>
  <sheetViews>
    <sheetView tabSelected="1" zoomScale="90" zoomScaleNormal="90" zoomScalePageLayoutView="0" workbookViewId="0" topLeftCell="A1">
      <selection activeCell="F3" sqref="F3"/>
    </sheetView>
  </sheetViews>
  <sheetFormatPr defaultColWidth="9.140625" defaultRowHeight="15"/>
  <cols>
    <col min="1" max="1" width="4.421875" style="40" customWidth="1"/>
    <col min="2" max="2" width="61.140625" style="0" customWidth="1"/>
    <col min="3" max="3" width="5.57421875" style="41" customWidth="1"/>
    <col min="4" max="4" width="10.00390625" style="41" customWidth="1"/>
    <col min="5" max="5" width="6.57421875" style="41" customWidth="1"/>
    <col min="6" max="6" width="5.8515625" style="41" customWidth="1"/>
    <col min="7" max="7" width="8.8515625" style="41" customWidth="1"/>
    <col min="8" max="8" width="14.7109375" style="0" hidden="1" customWidth="1"/>
    <col min="9" max="9" width="16.00390625" style="0" hidden="1" customWidth="1"/>
    <col min="10" max="10" width="15.8515625" style="0" hidden="1" customWidth="1"/>
    <col min="11" max="11" width="2.28125" style="0" hidden="1" customWidth="1"/>
    <col min="12" max="12" width="15.140625" style="0" customWidth="1"/>
  </cols>
  <sheetData>
    <row r="1" spans="6:7" ht="15">
      <c r="F1" t="s">
        <v>220</v>
      </c>
      <c r="G1"/>
    </row>
    <row r="2" spans="6:7" ht="15">
      <c r="F2" t="s">
        <v>215</v>
      </c>
      <c r="G2"/>
    </row>
    <row r="3" spans="6:7" ht="15">
      <c r="F3" t="s">
        <v>252</v>
      </c>
      <c r="G3"/>
    </row>
    <row r="4" spans="1:12" ht="15.75">
      <c r="A4" s="1"/>
      <c r="B4" s="63" t="s">
        <v>207</v>
      </c>
      <c r="C4" s="63"/>
      <c r="D4" s="63"/>
      <c r="E4" s="63"/>
      <c r="F4" s="63"/>
      <c r="G4" s="63"/>
      <c r="H4" s="63"/>
      <c r="I4" s="2"/>
      <c r="J4" s="2"/>
      <c r="K4" s="2"/>
      <c r="L4" s="2"/>
    </row>
    <row r="5" spans="1:12" ht="15.75">
      <c r="A5" s="1"/>
      <c r="B5" s="63" t="s">
        <v>208</v>
      </c>
      <c r="C5" s="63"/>
      <c r="D5" s="63"/>
      <c r="E5" s="63"/>
      <c r="F5" s="63"/>
      <c r="G5" s="63"/>
      <c r="H5" s="63"/>
      <c r="I5" s="2"/>
      <c r="J5" s="2"/>
      <c r="K5" s="2"/>
      <c r="L5" s="2"/>
    </row>
    <row r="6" spans="1:12" ht="15.75">
      <c r="A6" s="1"/>
      <c r="B6" s="63" t="s">
        <v>219</v>
      </c>
      <c r="C6" s="63"/>
      <c r="D6" s="63"/>
      <c r="E6" s="63"/>
      <c r="F6" s="63"/>
      <c r="G6" s="63"/>
      <c r="H6" s="63"/>
      <c r="I6" s="2"/>
      <c r="J6" s="2"/>
      <c r="K6" s="2"/>
      <c r="L6" s="2"/>
    </row>
    <row r="7" spans="1:12" ht="16.5" thickBot="1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55" t="s">
        <v>209</v>
      </c>
    </row>
    <row r="8" spans="1:12" ht="15.75" customHeight="1">
      <c r="A8" s="66" t="s">
        <v>0</v>
      </c>
      <c r="B8" s="68" t="s">
        <v>1</v>
      </c>
      <c r="C8" s="70" t="s">
        <v>2</v>
      </c>
      <c r="D8" s="70" t="s">
        <v>3</v>
      </c>
      <c r="E8" s="72" t="s">
        <v>4</v>
      </c>
      <c r="F8" s="74" t="s">
        <v>5</v>
      </c>
      <c r="G8" s="64" t="s">
        <v>218</v>
      </c>
      <c r="H8" s="4"/>
      <c r="I8" s="60" t="s">
        <v>6</v>
      </c>
      <c r="J8" s="60" t="s">
        <v>7</v>
      </c>
      <c r="K8" s="51"/>
      <c r="L8" s="60" t="s">
        <v>211</v>
      </c>
    </row>
    <row r="9" spans="1:12" ht="49.5" customHeight="1" thickBot="1">
      <c r="A9" s="67"/>
      <c r="B9" s="69"/>
      <c r="C9" s="71"/>
      <c r="D9" s="71"/>
      <c r="E9" s="73"/>
      <c r="F9" s="75"/>
      <c r="G9" s="65"/>
      <c r="H9" s="5" t="s">
        <v>8</v>
      </c>
      <c r="I9" s="61"/>
      <c r="J9" s="62"/>
      <c r="K9" s="52" t="s">
        <v>9</v>
      </c>
      <c r="L9" s="61"/>
    </row>
    <row r="10" spans="1:12" ht="15.75" thickBot="1">
      <c r="A10" s="3">
        <v>1</v>
      </c>
      <c r="B10" s="6">
        <v>2</v>
      </c>
      <c r="C10" s="7">
        <v>3</v>
      </c>
      <c r="D10" s="7">
        <v>4</v>
      </c>
      <c r="E10" s="8">
        <v>5</v>
      </c>
      <c r="F10" s="9">
        <v>6</v>
      </c>
      <c r="G10" s="10">
        <v>7</v>
      </c>
      <c r="H10" s="11">
        <v>9</v>
      </c>
      <c r="I10" s="10">
        <v>10</v>
      </c>
      <c r="J10" s="11">
        <v>9</v>
      </c>
      <c r="K10" s="11"/>
      <c r="L10" s="10">
        <v>8</v>
      </c>
    </row>
    <row r="11" spans="1:12" ht="15">
      <c r="A11" s="12">
        <v>1</v>
      </c>
      <c r="B11" s="13" t="s">
        <v>210</v>
      </c>
      <c r="C11" s="14" t="s">
        <v>10</v>
      </c>
      <c r="D11" s="14"/>
      <c r="E11" s="14" t="s">
        <v>10</v>
      </c>
      <c r="F11" s="14" t="s">
        <v>10</v>
      </c>
      <c r="G11" s="14" t="s">
        <v>10</v>
      </c>
      <c r="H11" s="46" t="e">
        <f>H12+H39</f>
        <v>#REF!</v>
      </c>
      <c r="I11" s="15" t="e">
        <f>I12+I39</f>
        <v>#REF!</v>
      </c>
      <c r="J11" s="15" t="e">
        <f>J12+J39</f>
        <v>#REF!</v>
      </c>
      <c r="K11" s="16">
        <f>SUM(K12:K65)</f>
        <v>-24277700</v>
      </c>
      <c r="L11" s="54">
        <f>L12+L39</f>
        <v>987740910</v>
      </c>
    </row>
    <row r="12" spans="1:12" ht="15">
      <c r="A12" s="17">
        <f>A11+1</f>
        <v>2</v>
      </c>
      <c r="B12" s="18" t="s">
        <v>213</v>
      </c>
      <c r="C12" s="19"/>
      <c r="D12" s="19"/>
      <c r="E12" s="19"/>
      <c r="F12" s="19"/>
      <c r="G12" s="19"/>
      <c r="H12" s="20">
        <f>H13+H22+H25+H30+H35</f>
        <v>612642500</v>
      </c>
      <c r="I12" s="21">
        <f>I13+I22+I25+I30+I35</f>
        <v>432042729.08000004</v>
      </c>
      <c r="J12" s="20">
        <f>J13+J22+J25+J30+J35</f>
        <v>606133800</v>
      </c>
      <c r="K12" s="20"/>
      <c r="L12" s="21">
        <f>L13+L22+L25+L30+L35</f>
        <v>788937660</v>
      </c>
    </row>
    <row r="13" spans="1:12" ht="15">
      <c r="A13" s="17">
        <f aca="true" t="shared" si="0" ref="A13:A74">A12+1</f>
        <v>3</v>
      </c>
      <c r="B13" s="22" t="s">
        <v>11</v>
      </c>
      <c r="C13" s="19" t="s">
        <v>10</v>
      </c>
      <c r="D13" s="19" t="s">
        <v>12</v>
      </c>
      <c r="E13" s="19" t="s">
        <v>10</v>
      </c>
      <c r="F13" s="19" t="s">
        <v>10</v>
      </c>
      <c r="G13" s="19" t="s">
        <v>10</v>
      </c>
      <c r="H13" s="20">
        <f>H14+H15</f>
        <v>563445500</v>
      </c>
      <c r="I13" s="21">
        <f>I14+I15</f>
        <v>391781170.99000007</v>
      </c>
      <c r="J13" s="20">
        <f>J14+J15</f>
        <v>550725500</v>
      </c>
      <c r="K13" s="20"/>
      <c r="L13" s="21">
        <f>L14+L15</f>
        <v>731200760</v>
      </c>
    </row>
    <row r="14" spans="1:12" ht="24">
      <c r="A14" s="17">
        <f t="shared" si="0"/>
        <v>4</v>
      </c>
      <c r="B14" s="23" t="s">
        <v>13</v>
      </c>
      <c r="C14" s="24" t="s">
        <v>14</v>
      </c>
      <c r="D14" s="24" t="s">
        <v>15</v>
      </c>
      <c r="E14" s="24" t="s">
        <v>16</v>
      </c>
      <c r="F14" s="24" t="s">
        <v>17</v>
      </c>
      <c r="G14" s="24" t="s">
        <v>18</v>
      </c>
      <c r="H14" s="25">
        <v>53684000</v>
      </c>
      <c r="I14" s="26">
        <v>36566275.32</v>
      </c>
      <c r="J14" s="27">
        <v>45684000</v>
      </c>
      <c r="K14" s="27">
        <f>J14-H14</f>
        <v>-8000000</v>
      </c>
      <c r="L14" s="26">
        <v>68209000</v>
      </c>
    </row>
    <row r="15" spans="1:12" ht="15">
      <c r="A15" s="17">
        <f t="shared" si="0"/>
        <v>5</v>
      </c>
      <c r="B15" s="22" t="s">
        <v>19</v>
      </c>
      <c r="C15" s="19" t="s">
        <v>10</v>
      </c>
      <c r="D15" s="19" t="s">
        <v>20</v>
      </c>
      <c r="E15" s="19" t="s">
        <v>10</v>
      </c>
      <c r="F15" s="19" t="s">
        <v>10</v>
      </c>
      <c r="G15" s="19" t="s">
        <v>10</v>
      </c>
      <c r="H15" s="20">
        <f>H16+H17+H20+H21</f>
        <v>509761500</v>
      </c>
      <c r="I15" s="21">
        <f>I16+I17+I20+I21</f>
        <v>355214895.6700001</v>
      </c>
      <c r="J15" s="20">
        <f>J16+J17+J20+J21</f>
        <v>505041500</v>
      </c>
      <c r="K15" s="20"/>
      <c r="L15" s="21">
        <f>L16+L17+L20+L21</f>
        <v>662991760</v>
      </c>
    </row>
    <row r="16" spans="1:12" ht="48">
      <c r="A16" s="17">
        <f t="shared" si="0"/>
        <v>6</v>
      </c>
      <c r="B16" s="28" t="s">
        <v>21</v>
      </c>
      <c r="C16" s="24" t="s">
        <v>14</v>
      </c>
      <c r="D16" s="24" t="s">
        <v>22</v>
      </c>
      <c r="E16" s="24" t="s">
        <v>23</v>
      </c>
      <c r="F16" s="24" t="s">
        <v>17</v>
      </c>
      <c r="G16" s="24" t="s">
        <v>18</v>
      </c>
      <c r="H16" s="25">
        <v>3560000</v>
      </c>
      <c r="I16" s="26">
        <v>2149008.16</v>
      </c>
      <c r="J16" s="25">
        <v>3560000</v>
      </c>
      <c r="K16" s="25"/>
      <c r="L16" s="26">
        <v>4422340</v>
      </c>
    </row>
    <row r="17" spans="1:12" ht="36">
      <c r="A17" s="17">
        <f t="shared" si="0"/>
        <v>7</v>
      </c>
      <c r="B17" s="22" t="s">
        <v>24</v>
      </c>
      <c r="C17" s="19" t="s">
        <v>10</v>
      </c>
      <c r="D17" s="19" t="s">
        <v>25</v>
      </c>
      <c r="E17" s="19" t="s">
        <v>10</v>
      </c>
      <c r="F17" s="19" t="s">
        <v>10</v>
      </c>
      <c r="G17" s="19" t="s">
        <v>10</v>
      </c>
      <c r="H17" s="20">
        <f>H18+H19</f>
        <v>505888500</v>
      </c>
      <c r="I17" s="21">
        <f>I18+I19</f>
        <v>352799604.05</v>
      </c>
      <c r="J17" s="20">
        <f>J18+J19</f>
        <v>501088500</v>
      </c>
      <c r="K17" s="20"/>
      <c r="L17" s="21">
        <f>SUM(L18:L19)</f>
        <v>658081220</v>
      </c>
    </row>
    <row r="18" spans="1:12" ht="72">
      <c r="A18" s="17">
        <f t="shared" si="0"/>
        <v>8</v>
      </c>
      <c r="B18" s="23" t="s">
        <v>26</v>
      </c>
      <c r="C18" s="24" t="s">
        <v>14</v>
      </c>
      <c r="D18" s="24" t="s">
        <v>27</v>
      </c>
      <c r="E18" s="24" t="s">
        <v>23</v>
      </c>
      <c r="F18" s="24" t="s">
        <v>17</v>
      </c>
      <c r="G18" s="24" t="s">
        <v>18</v>
      </c>
      <c r="H18" s="25">
        <v>504018500</v>
      </c>
      <c r="I18" s="26">
        <v>351286249.89</v>
      </c>
      <c r="J18" s="27">
        <v>499018500</v>
      </c>
      <c r="K18" s="27">
        <f>J18-H18</f>
        <v>-5000000</v>
      </c>
      <c r="L18" s="26">
        <v>655509800</v>
      </c>
    </row>
    <row r="19" spans="1:12" ht="60">
      <c r="A19" s="17">
        <f t="shared" si="0"/>
        <v>9</v>
      </c>
      <c r="B19" s="23" t="s">
        <v>28</v>
      </c>
      <c r="C19" s="24" t="s">
        <v>14</v>
      </c>
      <c r="D19" s="24" t="s">
        <v>29</v>
      </c>
      <c r="E19" s="24" t="s">
        <v>23</v>
      </c>
      <c r="F19" s="24" t="s">
        <v>17</v>
      </c>
      <c r="G19" s="24" t="s">
        <v>18</v>
      </c>
      <c r="H19" s="25">
        <v>1870000</v>
      </c>
      <c r="I19" s="26">
        <v>1513354.16</v>
      </c>
      <c r="J19" s="27">
        <v>2070000</v>
      </c>
      <c r="K19" s="27">
        <f>J19-H19</f>
        <v>200000</v>
      </c>
      <c r="L19" s="26">
        <v>2571420</v>
      </c>
    </row>
    <row r="20" spans="1:12" ht="36">
      <c r="A20" s="17">
        <f t="shared" si="0"/>
        <v>10</v>
      </c>
      <c r="B20" s="23" t="s">
        <v>30</v>
      </c>
      <c r="C20" s="24" t="s">
        <v>14</v>
      </c>
      <c r="D20" s="24" t="s">
        <v>31</v>
      </c>
      <c r="E20" s="24" t="s">
        <v>23</v>
      </c>
      <c r="F20" s="24" t="s">
        <v>17</v>
      </c>
      <c r="G20" s="24" t="s">
        <v>18</v>
      </c>
      <c r="H20" s="25">
        <v>43000</v>
      </c>
      <c r="I20" s="26">
        <v>46765.61</v>
      </c>
      <c r="J20" s="27">
        <v>93000</v>
      </c>
      <c r="K20" s="27">
        <f>J20-H20</f>
        <v>50000</v>
      </c>
      <c r="L20" s="26">
        <v>115530</v>
      </c>
    </row>
    <row r="21" spans="1:12" ht="60">
      <c r="A21" s="17">
        <f t="shared" si="0"/>
        <v>11</v>
      </c>
      <c r="B21" s="28" t="s">
        <v>32</v>
      </c>
      <c r="C21" s="24" t="s">
        <v>14</v>
      </c>
      <c r="D21" s="24" t="s">
        <v>33</v>
      </c>
      <c r="E21" s="24" t="s">
        <v>23</v>
      </c>
      <c r="F21" s="24" t="s">
        <v>17</v>
      </c>
      <c r="G21" s="24" t="s">
        <v>18</v>
      </c>
      <c r="H21" s="25">
        <v>270000</v>
      </c>
      <c r="I21" s="26">
        <v>219517.85</v>
      </c>
      <c r="J21" s="27">
        <v>300000</v>
      </c>
      <c r="K21" s="27">
        <f>J21-H21</f>
        <v>30000</v>
      </c>
      <c r="L21" s="26">
        <v>372670</v>
      </c>
    </row>
    <row r="22" spans="1:12" ht="15">
      <c r="A22" s="17">
        <f t="shared" si="0"/>
        <v>12</v>
      </c>
      <c r="B22" s="22" t="s">
        <v>34</v>
      </c>
      <c r="C22" s="19" t="s">
        <v>10</v>
      </c>
      <c r="D22" s="19" t="s">
        <v>35</v>
      </c>
      <c r="E22" s="19" t="s">
        <v>10</v>
      </c>
      <c r="F22" s="19" t="s">
        <v>10</v>
      </c>
      <c r="G22" s="19" t="s">
        <v>10</v>
      </c>
      <c r="H22" s="20">
        <f>H23+H24</f>
        <v>16871000</v>
      </c>
      <c r="I22" s="21">
        <f>I23+I24</f>
        <v>12779660.96</v>
      </c>
      <c r="J22" s="29">
        <f>J23+J24</f>
        <v>17800000</v>
      </c>
      <c r="K22" s="29"/>
      <c r="L22" s="21">
        <f>L23+L24</f>
        <v>22211000</v>
      </c>
    </row>
    <row r="23" spans="1:12" ht="15">
      <c r="A23" s="17">
        <f t="shared" si="0"/>
        <v>13</v>
      </c>
      <c r="B23" s="23" t="s">
        <v>36</v>
      </c>
      <c r="C23" s="24" t="s">
        <v>14</v>
      </c>
      <c r="D23" s="24" t="s">
        <v>37</v>
      </c>
      <c r="E23" s="24" t="s">
        <v>16</v>
      </c>
      <c r="F23" s="24" t="s">
        <v>17</v>
      </c>
      <c r="G23" s="24" t="s">
        <v>18</v>
      </c>
      <c r="H23" s="25">
        <v>16771000</v>
      </c>
      <c r="I23" s="26">
        <v>12699276.5</v>
      </c>
      <c r="J23" s="27">
        <v>17700000</v>
      </c>
      <c r="K23" s="27">
        <f>J23-H23</f>
        <v>929000</v>
      </c>
      <c r="L23" s="26">
        <v>22111000</v>
      </c>
    </row>
    <row r="24" spans="1:12" ht="15">
      <c r="A24" s="17">
        <f t="shared" si="0"/>
        <v>14</v>
      </c>
      <c r="B24" s="23" t="s">
        <v>38</v>
      </c>
      <c r="C24" s="24" t="s">
        <v>14</v>
      </c>
      <c r="D24" s="24" t="s">
        <v>39</v>
      </c>
      <c r="E24" s="24" t="s">
        <v>23</v>
      </c>
      <c r="F24" s="24" t="s">
        <v>17</v>
      </c>
      <c r="G24" s="24" t="s">
        <v>18</v>
      </c>
      <c r="H24" s="25">
        <v>100000</v>
      </c>
      <c r="I24" s="26">
        <v>80384.46</v>
      </c>
      <c r="J24" s="27">
        <v>100000</v>
      </c>
      <c r="K24" s="27"/>
      <c r="L24" s="26">
        <v>100000</v>
      </c>
    </row>
    <row r="25" spans="1:12" ht="15">
      <c r="A25" s="17">
        <f t="shared" si="0"/>
        <v>15</v>
      </c>
      <c r="B25" s="22" t="s">
        <v>40</v>
      </c>
      <c r="C25" s="19" t="s">
        <v>10</v>
      </c>
      <c r="D25" s="19" t="s">
        <v>41</v>
      </c>
      <c r="E25" s="19" t="s">
        <v>10</v>
      </c>
      <c r="F25" s="19" t="s">
        <v>10</v>
      </c>
      <c r="G25" s="19" t="s">
        <v>10</v>
      </c>
      <c r="H25" s="20">
        <f>H26+H27</f>
        <v>20918000</v>
      </c>
      <c r="I25" s="21">
        <f>I26+I27</f>
        <v>18703749.47</v>
      </c>
      <c r="J25" s="29">
        <f>J26+J27</f>
        <v>25918000</v>
      </c>
      <c r="K25" s="29"/>
      <c r="L25" s="21">
        <f>L26+L27</f>
        <v>22558000</v>
      </c>
    </row>
    <row r="26" spans="1:12" ht="36">
      <c r="A26" s="17">
        <f t="shared" si="0"/>
        <v>16</v>
      </c>
      <c r="B26" s="22" t="s">
        <v>42</v>
      </c>
      <c r="C26" s="24" t="s">
        <v>14</v>
      </c>
      <c r="D26" s="24" t="s">
        <v>43</v>
      </c>
      <c r="E26" s="24" t="s">
        <v>44</v>
      </c>
      <c r="F26" s="24" t="s">
        <v>17</v>
      </c>
      <c r="G26" s="24" t="s">
        <v>18</v>
      </c>
      <c r="H26" s="25">
        <v>10594000</v>
      </c>
      <c r="I26" s="26">
        <v>8381974.86</v>
      </c>
      <c r="J26" s="27">
        <v>11594000</v>
      </c>
      <c r="K26" s="27">
        <f>J26-H26</f>
        <v>1000000</v>
      </c>
      <c r="L26" s="26">
        <v>11600000</v>
      </c>
    </row>
    <row r="27" spans="1:12" ht="15">
      <c r="A27" s="17">
        <f t="shared" si="0"/>
        <v>17</v>
      </c>
      <c r="B27" s="22" t="s">
        <v>45</v>
      </c>
      <c r="C27" s="19" t="s">
        <v>10</v>
      </c>
      <c r="D27" s="19" t="s">
        <v>46</v>
      </c>
      <c r="E27" s="19" t="s">
        <v>10</v>
      </c>
      <c r="F27" s="19" t="s">
        <v>10</v>
      </c>
      <c r="G27" s="19" t="s">
        <v>10</v>
      </c>
      <c r="H27" s="20">
        <f>H28+H29</f>
        <v>10324000</v>
      </c>
      <c r="I27" s="21">
        <f>I28+I29</f>
        <v>10321774.61</v>
      </c>
      <c r="J27" s="20">
        <f>J28+J29</f>
        <v>14324000</v>
      </c>
      <c r="K27" s="20"/>
      <c r="L27" s="21">
        <f>L28+L29</f>
        <v>10958000</v>
      </c>
    </row>
    <row r="28" spans="1:12" ht="48">
      <c r="A28" s="17">
        <f t="shared" si="0"/>
        <v>18</v>
      </c>
      <c r="B28" s="23" t="s">
        <v>47</v>
      </c>
      <c r="C28" s="24" t="s">
        <v>14</v>
      </c>
      <c r="D28" s="24" t="s">
        <v>48</v>
      </c>
      <c r="E28" s="24" t="s">
        <v>44</v>
      </c>
      <c r="F28" s="24" t="s">
        <v>17</v>
      </c>
      <c r="G28" s="24" t="s">
        <v>18</v>
      </c>
      <c r="H28" s="25">
        <v>2000000</v>
      </c>
      <c r="I28" s="26">
        <v>1980584.63</v>
      </c>
      <c r="J28" s="25">
        <v>2300000</v>
      </c>
      <c r="K28" s="27">
        <f>J28-H28</f>
        <v>300000</v>
      </c>
      <c r="L28" s="26">
        <v>2542700</v>
      </c>
    </row>
    <row r="29" spans="1:12" ht="48">
      <c r="A29" s="17">
        <f t="shared" si="0"/>
        <v>19</v>
      </c>
      <c r="B29" s="23" t="s">
        <v>49</v>
      </c>
      <c r="C29" s="24" t="s">
        <v>14</v>
      </c>
      <c r="D29" s="24" t="s">
        <v>50</v>
      </c>
      <c r="E29" s="24" t="s">
        <v>44</v>
      </c>
      <c r="F29" s="24" t="s">
        <v>17</v>
      </c>
      <c r="G29" s="24" t="s">
        <v>18</v>
      </c>
      <c r="H29" s="25">
        <v>8324000</v>
      </c>
      <c r="I29" s="26">
        <v>8341189.98</v>
      </c>
      <c r="J29" s="25">
        <v>12024000</v>
      </c>
      <c r="K29" s="27">
        <f>J29-H29</f>
        <v>3700000</v>
      </c>
      <c r="L29" s="26">
        <v>8415300</v>
      </c>
    </row>
    <row r="30" spans="1:12" ht="15">
      <c r="A30" s="17">
        <f t="shared" si="0"/>
        <v>20</v>
      </c>
      <c r="B30" s="22" t="s">
        <v>51</v>
      </c>
      <c r="C30" s="19" t="s">
        <v>10</v>
      </c>
      <c r="D30" s="19" t="s">
        <v>52</v>
      </c>
      <c r="E30" s="19" t="s">
        <v>10</v>
      </c>
      <c r="F30" s="19" t="s">
        <v>10</v>
      </c>
      <c r="G30" s="19" t="s">
        <v>10</v>
      </c>
      <c r="H30" s="20">
        <f>SUM(H31:H34)</f>
        <v>10549000</v>
      </c>
      <c r="I30" s="21">
        <f>SUM(I31:I34)</f>
        <v>7637195.15</v>
      </c>
      <c r="J30" s="20">
        <f>SUM(J31:J34)</f>
        <v>10549000</v>
      </c>
      <c r="K30" s="20"/>
      <c r="L30" s="21">
        <f>SUM(L31:L34)</f>
        <v>12967900</v>
      </c>
    </row>
    <row r="31" spans="1:12" ht="48">
      <c r="A31" s="17">
        <f t="shared" si="0"/>
        <v>21</v>
      </c>
      <c r="B31" s="23" t="s">
        <v>53</v>
      </c>
      <c r="C31" s="24" t="s">
        <v>14</v>
      </c>
      <c r="D31" s="24" t="s">
        <v>54</v>
      </c>
      <c r="E31" s="24" t="s">
        <v>23</v>
      </c>
      <c r="F31" s="24" t="s">
        <v>17</v>
      </c>
      <c r="G31" s="24" t="s">
        <v>18</v>
      </c>
      <c r="H31" s="25">
        <v>3450000</v>
      </c>
      <c r="I31" s="26">
        <v>2317052.15</v>
      </c>
      <c r="J31" s="25">
        <v>3450000</v>
      </c>
      <c r="K31" s="25"/>
      <c r="L31" s="26">
        <v>4240100</v>
      </c>
    </row>
    <row r="32" spans="1:12" ht="72">
      <c r="A32" s="17">
        <f t="shared" si="0"/>
        <v>22</v>
      </c>
      <c r="B32" s="23" t="s">
        <v>55</v>
      </c>
      <c r="C32" s="24" t="s">
        <v>56</v>
      </c>
      <c r="D32" s="24" t="s">
        <v>57</v>
      </c>
      <c r="E32" s="24" t="s">
        <v>23</v>
      </c>
      <c r="F32" s="24" t="s">
        <v>17</v>
      </c>
      <c r="G32" s="24" t="s">
        <v>18</v>
      </c>
      <c r="H32" s="25">
        <v>7053000</v>
      </c>
      <c r="I32" s="26">
        <v>5293843</v>
      </c>
      <c r="J32" s="25">
        <v>7053000</v>
      </c>
      <c r="K32" s="25"/>
      <c r="L32" s="26">
        <v>8594800</v>
      </c>
    </row>
    <row r="33" spans="1:12" ht="24">
      <c r="A33" s="17">
        <f t="shared" si="0"/>
        <v>23</v>
      </c>
      <c r="B33" s="23" t="s">
        <v>58</v>
      </c>
      <c r="C33" s="24" t="s">
        <v>59</v>
      </c>
      <c r="D33" s="24" t="s">
        <v>60</v>
      </c>
      <c r="E33" s="24" t="s">
        <v>23</v>
      </c>
      <c r="F33" s="24" t="s">
        <v>17</v>
      </c>
      <c r="G33" s="24" t="s">
        <v>18</v>
      </c>
      <c r="H33" s="25">
        <v>13000</v>
      </c>
      <c r="I33" s="26">
        <v>3000</v>
      </c>
      <c r="J33" s="25">
        <v>13000</v>
      </c>
      <c r="K33" s="25"/>
      <c r="L33" s="26">
        <v>80000</v>
      </c>
    </row>
    <row r="34" spans="1:12" ht="60">
      <c r="A34" s="17">
        <f t="shared" si="0"/>
        <v>24</v>
      </c>
      <c r="B34" s="23" t="s">
        <v>61</v>
      </c>
      <c r="C34" s="24" t="s">
        <v>59</v>
      </c>
      <c r="D34" s="30" t="s">
        <v>62</v>
      </c>
      <c r="E34" s="24" t="s">
        <v>23</v>
      </c>
      <c r="F34" s="24" t="s">
        <v>17</v>
      </c>
      <c r="G34" s="24" t="s">
        <v>18</v>
      </c>
      <c r="H34" s="25">
        <v>33000</v>
      </c>
      <c r="I34" s="26">
        <v>23300</v>
      </c>
      <c r="J34" s="25">
        <v>33000</v>
      </c>
      <c r="K34" s="27"/>
      <c r="L34" s="26">
        <v>53000</v>
      </c>
    </row>
    <row r="35" spans="1:12" ht="24">
      <c r="A35" s="17">
        <f t="shared" si="0"/>
        <v>25</v>
      </c>
      <c r="B35" s="22" t="s">
        <v>63</v>
      </c>
      <c r="C35" s="19" t="s">
        <v>10</v>
      </c>
      <c r="D35" s="19" t="s">
        <v>64</v>
      </c>
      <c r="E35" s="19" t="s">
        <v>10</v>
      </c>
      <c r="F35" s="19" t="s">
        <v>10</v>
      </c>
      <c r="G35" s="19" t="s">
        <v>10</v>
      </c>
      <c r="H35" s="20">
        <f>SUM(H36:H38)</f>
        <v>859000</v>
      </c>
      <c r="I35" s="21">
        <f>SUM(I36:I38)</f>
        <v>1140952.51</v>
      </c>
      <c r="J35" s="20">
        <f>SUM(J36:J38)</f>
        <v>1141300</v>
      </c>
      <c r="K35" s="20"/>
      <c r="L35" s="21">
        <f>SUM(L36:L38)</f>
        <v>0</v>
      </c>
    </row>
    <row r="36" spans="1:12" ht="24">
      <c r="A36" s="17">
        <f t="shared" si="0"/>
        <v>26</v>
      </c>
      <c r="B36" s="23" t="s">
        <v>65</v>
      </c>
      <c r="C36" s="24" t="s">
        <v>14</v>
      </c>
      <c r="D36" s="24" t="s">
        <v>66</v>
      </c>
      <c r="E36" s="24" t="s">
        <v>44</v>
      </c>
      <c r="F36" s="24" t="s">
        <v>17</v>
      </c>
      <c r="G36" s="24" t="s">
        <v>18</v>
      </c>
      <c r="H36" s="25"/>
      <c r="I36" s="26">
        <v>0</v>
      </c>
      <c r="J36" s="25"/>
      <c r="K36" s="25"/>
      <c r="L36" s="26">
        <v>0</v>
      </c>
    </row>
    <row r="37" spans="1:12" ht="24">
      <c r="A37" s="17">
        <f t="shared" si="0"/>
        <v>27</v>
      </c>
      <c r="B37" s="31" t="s">
        <v>67</v>
      </c>
      <c r="C37" s="32" t="s">
        <v>14</v>
      </c>
      <c r="D37" s="24" t="s">
        <v>68</v>
      </c>
      <c r="E37" s="24" t="s">
        <v>44</v>
      </c>
      <c r="F37" s="24" t="s">
        <v>17</v>
      </c>
      <c r="G37" s="24" t="s">
        <v>18</v>
      </c>
      <c r="H37" s="25">
        <v>810000</v>
      </c>
      <c r="I37" s="26">
        <v>1136293.66</v>
      </c>
      <c r="J37" s="25">
        <v>1136300</v>
      </c>
      <c r="K37" s="27">
        <f>J37-H37</f>
        <v>326300</v>
      </c>
      <c r="L37" s="26">
        <v>0</v>
      </c>
    </row>
    <row r="38" spans="1:12" ht="15">
      <c r="A38" s="17">
        <f t="shared" si="0"/>
        <v>28</v>
      </c>
      <c r="B38" s="23" t="s">
        <v>69</v>
      </c>
      <c r="C38" s="24" t="s">
        <v>14</v>
      </c>
      <c r="D38" s="24" t="s">
        <v>70</v>
      </c>
      <c r="E38" s="24" t="s">
        <v>44</v>
      </c>
      <c r="F38" s="24" t="s">
        <v>17</v>
      </c>
      <c r="G38" s="24" t="s">
        <v>18</v>
      </c>
      <c r="H38" s="25">
        <v>49000</v>
      </c>
      <c r="I38" s="26">
        <v>4658.85</v>
      </c>
      <c r="J38" s="25">
        <v>5000</v>
      </c>
      <c r="K38" s="27">
        <f>J38-H38</f>
        <v>-44000</v>
      </c>
      <c r="L38" s="26">
        <v>0</v>
      </c>
    </row>
    <row r="39" spans="1:12" ht="15">
      <c r="A39" s="17">
        <f t="shared" si="0"/>
        <v>29</v>
      </c>
      <c r="B39" s="18" t="s">
        <v>71</v>
      </c>
      <c r="C39" s="24"/>
      <c r="D39" s="24"/>
      <c r="E39" s="24"/>
      <c r="F39" s="24"/>
      <c r="G39" s="24"/>
      <c r="H39" s="21" t="e">
        <f>H40+H47+H49+H52+H55+H57+H64+#REF!</f>
        <v>#REF!</v>
      </c>
      <c r="I39" s="21" t="e">
        <f>I40+I47+I49+I52+I55+I57+I64+#REF!</f>
        <v>#REF!</v>
      </c>
      <c r="J39" s="21" t="e">
        <f>J40+J47+J49+J52+J55+J57+J64+#REF!</f>
        <v>#REF!</v>
      </c>
      <c r="K39" s="21"/>
      <c r="L39" s="21">
        <f>L40+L47+L49+L52+L55+L57+L64</f>
        <v>198803250</v>
      </c>
    </row>
    <row r="40" spans="1:12" ht="24">
      <c r="A40" s="17">
        <f t="shared" si="0"/>
        <v>30</v>
      </c>
      <c r="B40" s="22" t="s">
        <v>72</v>
      </c>
      <c r="C40" s="19" t="s">
        <v>10</v>
      </c>
      <c r="D40" s="19" t="s">
        <v>73</v>
      </c>
      <c r="E40" s="19" t="s">
        <v>10</v>
      </c>
      <c r="F40" s="19" t="s">
        <v>10</v>
      </c>
      <c r="G40" s="19" t="s">
        <v>10</v>
      </c>
      <c r="H40" s="20">
        <f>SUM(H41:H46)</f>
        <v>130048499</v>
      </c>
      <c r="I40" s="21">
        <f>SUM(I41:I46)</f>
        <v>74350095.34</v>
      </c>
      <c r="J40" s="20">
        <f>SUM(J41:J46)</f>
        <v>122048499</v>
      </c>
      <c r="K40" s="20"/>
      <c r="L40" s="21">
        <f>SUM(L41:L46)</f>
        <v>99726940</v>
      </c>
    </row>
    <row r="41" spans="1:12" ht="24">
      <c r="A41" s="17">
        <f t="shared" si="0"/>
        <v>31</v>
      </c>
      <c r="B41" s="23" t="s">
        <v>74</v>
      </c>
      <c r="C41" s="24" t="s">
        <v>75</v>
      </c>
      <c r="D41" s="24" t="s">
        <v>76</v>
      </c>
      <c r="E41" s="24" t="s">
        <v>44</v>
      </c>
      <c r="F41" s="24" t="s">
        <v>77</v>
      </c>
      <c r="G41" s="24" t="s">
        <v>78</v>
      </c>
      <c r="H41" s="25">
        <v>14001000</v>
      </c>
      <c r="I41" s="26">
        <v>396597.9</v>
      </c>
      <c r="J41" s="25">
        <v>4001000</v>
      </c>
      <c r="K41" s="27">
        <f>J41-H41</f>
        <v>-10000000</v>
      </c>
      <c r="L41" s="34">
        <v>0</v>
      </c>
    </row>
    <row r="42" spans="1:12" ht="60">
      <c r="A42" s="17">
        <f t="shared" si="0"/>
        <v>32</v>
      </c>
      <c r="B42" s="23" t="s">
        <v>221</v>
      </c>
      <c r="C42" s="24" t="s">
        <v>79</v>
      </c>
      <c r="D42" s="24" t="s">
        <v>80</v>
      </c>
      <c r="E42" s="24" t="s">
        <v>44</v>
      </c>
      <c r="F42" s="24" t="s">
        <v>17</v>
      </c>
      <c r="G42" s="24" t="s">
        <v>78</v>
      </c>
      <c r="H42" s="25">
        <v>54400000</v>
      </c>
      <c r="I42" s="26">
        <v>25155498.8</v>
      </c>
      <c r="J42" s="33">
        <v>54400000</v>
      </c>
      <c r="K42" s="25"/>
      <c r="L42" s="34">
        <v>35008000</v>
      </c>
    </row>
    <row r="43" spans="1:12" ht="60">
      <c r="A43" s="17">
        <f t="shared" si="0"/>
        <v>33</v>
      </c>
      <c r="B43" s="35" t="s">
        <v>222</v>
      </c>
      <c r="C43" s="24" t="s">
        <v>79</v>
      </c>
      <c r="D43" s="24" t="s">
        <v>81</v>
      </c>
      <c r="E43" s="24" t="s">
        <v>44</v>
      </c>
      <c r="F43" s="24" t="s">
        <v>17</v>
      </c>
      <c r="G43" s="24" t="s">
        <v>78</v>
      </c>
      <c r="H43" s="25">
        <v>1129000</v>
      </c>
      <c r="I43" s="26">
        <v>792122.16</v>
      </c>
      <c r="J43" s="25">
        <v>1129000</v>
      </c>
      <c r="K43" s="25"/>
      <c r="L43" s="34">
        <v>1366000</v>
      </c>
    </row>
    <row r="44" spans="1:12" ht="36">
      <c r="A44" s="17">
        <f t="shared" si="0"/>
        <v>34</v>
      </c>
      <c r="B44" s="23" t="s">
        <v>82</v>
      </c>
      <c r="C44" s="24" t="s">
        <v>79</v>
      </c>
      <c r="D44" s="24" t="s">
        <v>83</v>
      </c>
      <c r="E44" s="24" t="s">
        <v>44</v>
      </c>
      <c r="F44" s="24" t="s">
        <v>17</v>
      </c>
      <c r="G44" s="24" t="s">
        <v>78</v>
      </c>
      <c r="H44" s="25">
        <v>2163499</v>
      </c>
      <c r="I44" s="26">
        <v>2158684.1</v>
      </c>
      <c r="J44" s="25">
        <v>2163499</v>
      </c>
      <c r="K44" s="25"/>
      <c r="L44" s="26">
        <v>452940</v>
      </c>
    </row>
    <row r="45" spans="1:12" ht="24">
      <c r="A45" s="17">
        <f t="shared" si="0"/>
        <v>35</v>
      </c>
      <c r="B45" s="23" t="s">
        <v>84</v>
      </c>
      <c r="C45" s="24" t="s">
        <v>59</v>
      </c>
      <c r="D45" s="24" t="s">
        <v>85</v>
      </c>
      <c r="E45" s="24" t="s">
        <v>44</v>
      </c>
      <c r="F45" s="24" t="s">
        <v>17</v>
      </c>
      <c r="G45" s="24" t="s">
        <v>78</v>
      </c>
      <c r="H45" s="25">
        <v>2050000</v>
      </c>
      <c r="I45" s="26">
        <v>2049007</v>
      </c>
      <c r="J45" s="25">
        <v>2050000</v>
      </c>
      <c r="K45" s="25"/>
      <c r="L45" s="26">
        <v>1100000</v>
      </c>
    </row>
    <row r="46" spans="1:12" ht="48">
      <c r="A46" s="17">
        <f t="shared" si="0"/>
        <v>36</v>
      </c>
      <c r="B46" s="23" t="s">
        <v>86</v>
      </c>
      <c r="C46" s="24" t="s">
        <v>79</v>
      </c>
      <c r="D46" s="24" t="s">
        <v>87</v>
      </c>
      <c r="E46" s="24" t="s">
        <v>44</v>
      </c>
      <c r="F46" s="24" t="s">
        <v>17</v>
      </c>
      <c r="G46" s="24" t="s">
        <v>78</v>
      </c>
      <c r="H46" s="25">
        <v>56305000</v>
      </c>
      <c r="I46" s="26">
        <v>43798185.38</v>
      </c>
      <c r="J46" s="25">
        <v>58305000</v>
      </c>
      <c r="K46" s="27">
        <f>J46-H46</f>
        <v>2000000</v>
      </c>
      <c r="L46" s="26">
        <v>61800000</v>
      </c>
    </row>
    <row r="47" spans="1:12" ht="15">
      <c r="A47" s="17">
        <f t="shared" si="0"/>
        <v>37</v>
      </c>
      <c r="B47" s="22" t="s">
        <v>88</v>
      </c>
      <c r="C47" s="19" t="s">
        <v>10</v>
      </c>
      <c r="D47" s="19" t="s">
        <v>89</v>
      </c>
      <c r="E47" s="19" t="s">
        <v>10</v>
      </c>
      <c r="F47" s="19" t="s">
        <v>10</v>
      </c>
      <c r="G47" s="19" t="s">
        <v>10</v>
      </c>
      <c r="H47" s="20">
        <f>H48</f>
        <v>3576000</v>
      </c>
      <c r="I47" s="21">
        <f>I48</f>
        <v>2473433.16</v>
      </c>
      <c r="J47" s="20">
        <f>J48</f>
        <v>3576000</v>
      </c>
      <c r="K47" s="20"/>
      <c r="L47" s="21">
        <f>L48</f>
        <v>3503300</v>
      </c>
    </row>
    <row r="48" spans="1:12" ht="15">
      <c r="A48" s="17">
        <f t="shared" si="0"/>
        <v>38</v>
      </c>
      <c r="B48" s="23" t="s">
        <v>90</v>
      </c>
      <c r="C48" s="24" t="s">
        <v>91</v>
      </c>
      <c r="D48" s="24" t="s">
        <v>92</v>
      </c>
      <c r="E48" s="24" t="s">
        <v>23</v>
      </c>
      <c r="F48" s="24" t="s">
        <v>17</v>
      </c>
      <c r="G48" s="24" t="s">
        <v>78</v>
      </c>
      <c r="H48" s="25">
        <v>3576000</v>
      </c>
      <c r="I48" s="26">
        <v>2473433.16</v>
      </c>
      <c r="J48" s="25">
        <v>3576000</v>
      </c>
      <c r="K48" s="25"/>
      <c r="L48" s="26">
        <v>3503300</v>
      </c>
    </row>
    <row r="49" spans="1:12" ht="24">
      <c r="A49" s="17">
        <f t="shared" si="0"/>
        <v>39</v>
      </c>
      <c r="B49" s="22" t="s">
        <v>93</v>
      </c>
      <c r="C49" s="19" t="s">
        <v>10</v>
      </c>
      <c r="D49" s="19" t="s">
        <v>94</v>
      </c>
      <c r="E49" s="19" t="s">
        <v>10</v>
      </c>
      <c r="F49" s="19" t="s">
        <v>10</v>
      </c>
      <c r="G49" s="19" t="s">
        <v>10</v>
      </c>
      <c r="H49" s="20">
        <f>SUM(H50:H51)</f>
        <v>21683845</v>
      </c>
      <c r="I49" s="21">
        <f>SUM(I50:I51)</f>
        <v>16357431.62</v>
      </c>
      <c r="J49" s="20">
        <f>SUM(J50:J51)</f>
        <v>21694845</v>
      </c>
      <c r="K49" s="20"/>
      <c r="L49" s="21">
        <f>SUM(L50:L51)</f>
        <v>29857870</v>
      </c>
    </row>
    <row r="50" spans="1:12" ht="36">
      <c r="A50" s="17">
        <f t="shared" si="0"/>
        <v>40</v>
      </c>
      <c r="B50" s="23" t="s">
        <v>223</v>
      </c>
      <c r="C50" s="24" t="s">
        <v>217</v>
      </c>
      <c r="D50" s="53" t="s">
        <v>95</v>
      </c>
      <c r="E50" s="24" t="s">
        <v>44</v>
      </c>
      <c r="F50" s="53" t="s">
        <v>17</v>
      </c>
      <c r="G50" s="24" t="s">
        <v>96</v>
      </c>
      <c r="H50" s="25">
        <v>19496000</v>
      </c>
      <c r="I50" s="26">
        <v>14163787.52</v>
      </c>
      <c r="J50" s="25">
        <v>19496000</v>
      </c>
      <c r="K50" s="25"/>
      <c r="L50" s="34">
        <v>27353270</v>
      </c>
    </row>
    <row r="51" spans="1:12" ht="48">
      <c r="A51" s="17">
        <f t="shared" si="0"/>
        <v>41</v>
      </c>
      <c r="B51" s="23" t="s">
        <v>97</v>
      </c>
      <c r="C51" s="24" t="s">
        <v>217</v>
      </c>
      <c r="D51" s="24" t="s">
        <v>95</v>
      </c>
      <c r="E51" s="24" t="s">
        <v>44</v>
      </c>
      <c r="F51" s="24" t="s">
        <v>17</v>
      </c>
      <c r="G51" s="24" t="s">
        <v>96</v>
      </c>
      <c r="H51" s="25">
        <v>2187845</v>
      </c>
      <c r="I51" s="26">
        <v>2193644.1</v>
      </c>
      <c r="J51" s="25">
        <v>2198845</v>
      </c>
      <c r="K51" s="27">
        <f>J51-H51</f>
        <v>11000</v>
      </c>
      <c r="L51" s="26">
        <v>2504600</v>
      </c>
    </row>
    <row r="52" spans="1:12" ht="24">
      <c r="A52" s="17">
        <f t="shared" si="0"/>
        <v>42</v>
      </c>
      <c r="B52" s="22" t="s">
        <v>98</v>
      </c>
      <c r="C52" s="19" t="s">
        <v>10</v>
      </c>
      <c r="D52" s="19" t="s">
        <v>99</v>
      </c>
      <c r="E52" s="19" t="s">
        <v>10</v>
      </c>
      <c r="F52" s="19" t="s">
        <v>10</v>
      </c>
      <c r="G52" s="19" t="s">
        <v>10</v>
      </c>
      <c r="H52" s="20">
        <f>SUM(H53:H54)</f>
        <v>61000000</v>
      </c>
      <c r="I52" s="21">
        <f>SUM(I53:I54)</f>
        <v>30251035.46</v>
      </c>
      <c r="J52" s="20">
        <f>SUM(J53:J54)</f>
        <v>51220000</v>
      </c>
      <c r="K52" s="20"/>
      <c r="L52" s="21">
        <f>SUM(L53:L54)</f>
        <v>53000000</v>
      </c>
    </row>
    <row r="53" spans="1:12" ht="24">
      <c r="A53" s="17">
        <f t="shared" si="0"/>
        <v>43</v>
      </c>
      <c r="B53" s="23" t="s">
        <v>100</v>
      </c>
      <c r="C53" s="24" t="s">
        <v>59</v>
      </c>
      <c r="D53" s="24" t="s">
        <v>101</v>
      </c>
      <c r="E53" s="24" t="s">
        <v>44</v>
      </c>
      <c r="F53" s="24" t="s">
        <v>17</v>
      </c>
      <c r="G53" s="24" t="s">
        <v>102</v>
      </c>
      <c r="H53" s="25">
        <v>19000000</v>
      </c>
      <c r="I53" s="26">
        <v>14415391.9</v>
      </c>
      <c r="J53" s="25">
        <v>19220000</v>
      </c>
      <c r="K53" s="27">
        <f>J53-H53</f>
        <v>220000</v>
      </c>
      <c r="L53" s="34">
        <v>18000000</v>
      </c>
    </row>
    <row r="54" spans="1:12" ht="60">
      <c r="A54" s="17">
        <f t="shared" si="0"/>
        <v>44</v>
      </c>
      <c r="B54" s="23" t="s">
        <v>103</v>
      </c>
      <c r="C54" s="24" t="s">
        <v>79</v>
      </c>
      <c r="D54" s="24" t="s">
        <v>104</v>
      </c>
      <c r="E54" s="24" t="s">
        <v>44</v>
      </c>
      <c r="F54" s="24" t="s">
        <v>17</v>
      </c>
      <c r="G54" s="24" t="s">
        <v>102</v>
      </c>
      <c r="H54" s="25">
        <v>42000000</v>
      </c>
      <c r="I54" s="26">
        <v>15835643.56</v>
      </c>
      <c r="J54" s="25">
        <v>32000000</v>
      </c>
      <c r="K54" s="27">
        <f>J54-H54</f>
        <v>-10000000</v>
      </c>
      <c r="L54" s="26">
        <v>35000000</v>
      </c>
    </row>
    <row r="55" spans="1:12" ht="15">
      <c r="A55" s="17">
        <f t="shared" si="0"/>
        <v>45</v>
      </c>
      <c r="B55" s="22" t="s">
        <v>105</v>
      </c>
      <c r="C55" s="19" t="s">
        <v>10</v>
      </c>
      <c r="D55" s="19" t="s">
        <v>106</v>
      </c>
      <c r="E55" s="19" t="s">
        <v>10</v>
      </c>
      <c r="F55" s="19" t="s">
        <v>10</v>
      </c>
      <c r="G55" s="19" t="s">
        <v>10</v>
      </c>
      <c r="H55" s="20">
        <f>H56</f>
        <v>137000</v>
      </c>
      <c r="I55" s="21">
        <f>I56</f>
        <v>96375.82</v>
      </c>
      <c r="J55" s="20">
        <f>J56</f>
        <v>137000</v>
      </c>
      <c r="K55" s="20"/>
      <c r="L55" s="21">
        <f>L56</f>
        <v>160000</v>
      </c>
    </row>
    <row r="56" spans="1:12" ht="24">
      <c r="A56" s="17">
        <f t="shared" si="0"/>
        <v>46</v>
      </c>
      <c r="B56" s="23" t="s">
        <v>107</v>
      </c>
      <c r="C56" s="24" t="s">
        <v>91</v>
      </c>
      <c r="D56" s="24" t="s">
        <v>108</v>
      </c>
      <c r="E56" s="24" t="s">
        <v>44</v>
      </c>
      <c r="F56" s="24" t="s">
        <v>17</v>
      </c>
      <c r="G56" s="24" t="s">
        <v>109</v>
      </c>
      <c r="H56" s="25">
        <v>137000</v>
      </c>
      <c r="I56" s="26">
        <v>96375.82</v>
      </c>
      <c r="J56" s="25">
        <v>137000</v>
      </c>
      <c r="K56" s="25"/>
      <c r="L56" s="26">
        <v>160000</v>
      </c>
    </row>
    <row r="57" spans="1:12" ht="15">
      <c r="A57" s="17">
        <f t="shared" si="0"/>
        <v>47</v>
      </c>
      <c r="B57" s="22" t="s">
        <v>110</v>
      </c>
      <c r="C57" s="19" t="s">
        <v>10</v>
      </c>
      <c r="D57" s="19" t="s">
        <v>111</v>
      </c>
      <c r="E57" s="19" t="s">
        <v>10</v>
      </c>
      <c r="F57" s="19" t="s">
        <v>10</v>
      </c>
      <c r="G57" s="19" t="s">
        <v>10</v>
      </c>
      <c r="H57" s="20">
        <f>H58+H61+H62+H63</f>
        <v>9000000</v>
      </c>
      <c r="I57" s="21">
        <f>I58+I61+I62+I63</f>
        <v>6847583.31</v>
      </c>
      <c r="J57" s="20">
        <f>J58+J61+J62+J63</f>
        <v>9000000</v>
      </c>
      <c r="K57" s="20"/>
      <c r="L57" s="21">
        <f>L58+L61+L62+L63</f>
        <v>12555140</v>
      </c>
    </row>
    <row r="58" spans="1:12" ht="24">
      <c r="A58" s="17">
        <f t="shared" si="0"/>
        <v>48</v>
      </c>
      <c r="B58" s="22" t="s">
        <v>112</v>
      </c>
      <c r="C58" s="19" t="s">
        <v>10</v>
      </c>
      <c r="D58" s="19" t="s">
        <v>113</v>
      </c>
      <c r="E58" s="19" t="s">
        <v>10</v>
      </c>
      <c r="F58" s="19" t="s">
        <v>10</v>
      </c>
      <c r="G58" s="19" t="s">
        <v>10</v>
      </c>
      <c r="H58" s="20">
        <f>SUM(H59:H60)</f>
        <v>100000</v>
      </c>
      <c r="I58" s="21">
        <f>SUM(I59:I60)</f>
        <v>85734.17</v>
      </c>
      <c r="J58" s="20">
        <f>SUM(J59:J60)</f>
        <v>100000</v>
      </c>
      <c r="K58" s="20"/>
      <c r="L58" s="21">
        <f>SUM(L59:L60)</f>
        <v>110000</v>
      </c>
    </row>
    <row r="59" spans="1:12" ht="49.5">
      <c r="A59" s="17">
        <f t="shared" si="0"/>
        <v>49</v>
      </c>
      <c r="B59" s="23" t="s">
        <v>224</v>
      </c>
      <c r="C59" s="24" t="s">
        <v>14</v>
      </c>
      <c r="D59" s="24" t="s">
        <v>114</v>
      </c>
      <c r="E59" s="24" t="s">
        <v>23</v>
      </c>
      <c r="F59" s="24" t="s">
        <v>17</v>
      </c>
      <c r="G59" s="24" t="s">
        <v>109</v>
      </c>
      <c r="H59" s="25">
        <v>50000</v>
      </c>
      <c r="I59" s="26">
        <v>29439.26</v>
      </c>
      <c r="J59" s="25">
        <v>50000</v>
      </c>
      <c r="K59" s="25"/>
      <c r="L59" s="26">
        <v>55000</v>
      </c>
    </row>
    <row r="60" spans="1:12" ht="48">
      <c r="A60" s="17">
        <f t="shared" si="0"/>
        <v>50</v>
      </c>
      <c r="B60" s="23" t="s">
        <v>115</v>
      </c>
      <c r="C60" s="24" t="s">
        <v>14</v>
      </c>
      <c r="D60" s="24" t="s">
        <v>116</v>
      </c>
      <c r="E60" s="24" t="s">
        <v>23</v>
      </c>
      <c r="F60" s="24" t="s">
        <v>17</v>
      </c>
      <c r="G60" s="24" t="s">
        <v>109</v>
      </c>
      <c r="H60" s="25">
        <v>50000</v>
      </c>
      <c r="I60" s="26">
        <v>56294.91</v>
      </c>
      <c r="J60" s="25">
        <v>50000</v>
      </c>
      <c r="K60" s="25"/>
      <c r="L60" s="26">
        <v>55000</v>
      </c>
    </row>
    <row r="61" spans="1:12" ht="48">
      <c r="A61" s="17">
        <f t="shared" si="0"/>
        <v>51</v>
      </c>
      <c r="B61" s="23" t="s">
        <v>117</v>
      </c>
      <c r="C61" s="24" t="s">
        <v>14</v>
      </c>
      <c r="D61" s="24" t="s">
        <v>118</v>
      </c>
      <c r="E61" s="24" t="s">
        <v>23</v>
      </c>
      <c r="F61" s="24" t="s">
        <v>17</v>
      </c>
      <c r="G61" s="24" t="s">
        <v>109</v>
      </c>
      <c r="H61" s="25">
        <v>400000</v>
      </c>
      <c r="I61" s="26">
        <v>323100</v>
      </c>
      <c r="J61" s="25">
        <v>400000</v>
      </c>
      <c r="K61" s="25"/>
      <c r="L61" s="26">
        <v>550000</v>
      </c>
    </row>
    <row r="62" spans="1:12" ht="24">
      <c r="A62" s="17">
        <f t="shared" si="0"/>
        <v>52</v>
      </c>
      <c r="B62" s="23" t="s">
        <v>119</v>
      </c>
      <c r="C62" s="24" t="s">
        <v>56</v>
      </c>
      <c r="D62" s="24" t="s">
        <v>120</v>
      </c>
      <c r="E62" s="24" t="s">
        <v>23</v>
      </c>
      <c r="F62" s="24" t="s">
        <v>17</v>
      </c>
      <c r="G62" s="24" t="s">
        <v>109</v>
      </c>
      <c r="H62" s="25">
        <v>6000000</v>
      </c>
      <c r="I62" s="26">
        <v>4597952.43</v>
      </c>
      <c r="J62" s="25">
        <v>6000000</v>
      </c>
      <c r="K62" s="25"/>
      <c r="L62" s="26">
        <v>8491640</v>
      </c>
    </row>
    <row r="63" spans="1:12" ht="24">
      <c r="A63" s="17">
        <f t="shared" si="0"/>
        <v>53</v>
      </c>
      <c r="B63" s="23" t="s">
        <v>121</v>
      </c>
      <c r="C63" s="24" t="s">
        <v>91</v>
      </c>
      <c r="D63" s="24" t="s">
        <v>122</v>
      </c>
      <c r="E63" s="24" t="s">
        <v>44</v>
      </c>
      <c r="F63" s="24" t="s">
        <v>17</v>
      </c>
      <c r="G63" s="24" t="s">
        <v>109</v>
      </c>
      <c r="H63" s="27">
        <v>2500000</v>
      </c>
      <c r="I63" s="26">
        <v>1840796.71</v>
      </c>
      <c r="J63" s="27">
        <v>2500000</v>
      </c>
      <c r="K63" s="27"/>
      <c r="L63" s="26">
        <v>3403500</v>
      </c>
    </row>
    <row r="64" spans="1:12" ht="15">
      <c r="A64" s="17">
        <f t="shared" si="0"/>
        <v>54</v>
      </c>
      <c r="B64" s="22" t="s">
        <v>123</v>
      </c>
      <c r="C64" s="19" t="s">
        <v>10</v>
      </c>
      <c r="D64" s="19" t="s">
        <v>124</v>
      </c>
      <c r="E64" s="19" t="s">
        <v>10</v>
      </c>
      <c r="F64" s="19" t="s">
        <v>10</v>
      </c>
      <c r="G64" s="19" t="s">
        <v>10</v>
      </c>
      <c r="H64" s="20">
        <f>SUM(H65:H65)</f>
        <v>15912986</v>
      </c>
      <c r="I64" s="21">
        <f>SUM(I65:I65)</f>
        <v>4725319.91</v>
      </c>
      <c r="J64" s="20">
        <f>SUM(J65:J65)</f>
        <v>15912986</v>
      </c>
      <c r="K64" s="20"/>
      <c r="L64" s="21">
        <f>SUM(L65:L65)</f>
        <v>0</v>
      </c>
    </row>
    <row r="65" spans="1:12" ht="15">
      <c r="A65" s="17">
        <f t="shared" si="0"/>
        <v>55</v>
      </c>
      <c r="B65" s="23" t="s">
        <v>126</v>
      </c>
      <c r="C65" s="24" t="s">
        <v>91</v>
      </c>
      <c r="D65" s="24" t="s">
        <v>127</v>
      </c>
      <c r="E65" s="24" t="s">
        <v>44</v>
      </c>
      <c r="F65" s="24" t="s">
        <v>17</v>
      </c>
      <c r="G65" s="24" t="s">
        <v>125</v>
      </c>
      <c r="H65" s="25">
        <v>15912986</v>
      </c>
      <c r="I65" s="26">
        <v>4725319.91</v>
      </c>
      <c r="J65" s="25">
        <v>15912986</v>
      </c>
      <c r="K65" s="25"/>
      <c r="L65" s="26"/>
    </row>
    <row r="66" spans="1:12" ht="24">
      <c r="A66" s="17">
        <f t="shared" si="0"/>
        <v>56</v>
      </c>
      <c r="B66" s="18" t="s">
        <v>129</v>
      </c>
      <c r="C66" s="19" t="s">
        <v>10</v>
      </c>
      <c r="D66" s="19" t="s">
        <v>130</v>
      </c>
      <c r="E66" s="19" t="s">
        <v>10</v>
      </c>
      <c r="F66" s="19" t="s">
        <v>10</v>
      </c>
      <c r="G66" s="19" t="s">
        <v>10</v>
      </c>
      <c r="H66" s="29" t="e">
        <f>H67+H70+H76+H145</f>
        <v>#REF!</v>
      </c>
      <c r="I66" s="36" t="e">
        <f>I67+I70+I76+I145</f>
        <v>#REF!</v>
      </c>
      <c r="J66" s="29" t="e">
        <f>J67+J70+J76+J145</f>
        <v>#REF!</v>
      </c>
      <c r="K66" s="29"/>
      <c r="L66" s="49">
        <f>L67+L70+L76+L145</f>
        <v>2472144500</v>
      </c>
    </row>
    <row r="67" spans="1:12" ht="24">
      <c r="A67" s="17">
        <f t="shared" si="0"/>
        <v>57</v>
      </c>
      <c r="B67" s="37" t="s">
        <v>131</v>
      </c>
      <c r="C67" s="19" t="s">
        <v>10</v>
      </c>
      <c r="D67" s="19" t="s">
        <v>132</v>
      </c>
      <c r="E67" s="19" t="s">
        <v>10</v>
      </c>
      <c r="F67" s="19" t="s">
        <v>10</v>
      </c>
      <c r="G67" s="19" t="s">
        <v>10</v>
      </c>
      <c r="H67" s="20">
        <f>SUM(H68:H69)</f>
        <v>1022336200</v>
      </c>
      <c r="I67" s="21">
        <f>SUM(I68:I69)</f>
        <v>815354100</v>
      </c>
      <c r="J67" s="20">
        <f>SUM(J68:J69)</f>
        <v>1022336200</v>
      </c>
      <c r="K67" s="20"/>
      <c r="L67" s="50">
        <f>SUM(L68:L69)</f>
        <v>1208185600</v>
      </c>
    </row>
    <row r="68" spans="1:12" ht="15">
      <c r="A68" s="17">
        <f t="shared" si="0"/>
        <v>58</v>
      </c>
      <c r="B68" s="23" t="s">
        <v>133</v>
      </c>
      <c r="C68" s="24" t="s">
        <v>75</v>
      </c>
      <c r="D68" s="24" t="s">
        <v>134</v>
      </c>
      <c r="E68" s="24" t="s">
        <v>44</v>
      </c>
      <c r="F68" s="24" t="s">
        <v>17</v>
      </c>
      <c r="G68" s="24" t="s">
        <v>128</v>
      </c>
      <c r="H68" s="25">
        <v>7658200</v>
      </c>
      <c r="I68" s="26">
        <v>3829100</v>
      </c>
      <c r="J68" s="25">
        <v>7658200</v>
      </c>
      <c r="K68" s="25"/>
      <c r="L68" s="25">
        <v>7276600</v>
      </c>
    </row>
    <row r="69" spans="1:12" ht="24">
      <c r="A69" s="17">
        <f t="shared" si="0"/>
        <v>59</v>
      </c>
      <c r="B69" s="23" t="s">
        <v>135</v>
      </c>
      <c r="C69" s="24" t="s">
        <v>75</v>
      </c>
      <c r="D69" s="24" t="s">
        <v>136</v>
      </c>
      <c r="E69" s="24" t="s">
        <v>44</v>
      </c>
      <c r="F69" s="24" t="s">
        <v>17</v>
      </c>
      <c r="G69" s="24" t="s">
        <v>128</v>
      </c>
      <c r="H69" s="25">
        <v>1014678000</v>
      </c>
      <c r="I69" s="26">
        <v>811525000</v>
      </c>
      <c r="J69" s="25">
        <v>1014678000</v>
      </c>
      <c r="K69" s="25"/>
      <c r="L69" s="25">
        <v>1200909000</v>
      </c>
    </row>
    <row r="70" spans="1:12" ht="24">
      <c r="A70" s="17">
        <f t="shared" si="0"/>
        <v>60</v>
      </c>
      <c r="B70" s="37" t="s">
        <v>137</v>
      </c>
      <c r="C70" s="19" t="s">
        <v>10</v>
      </c>
      <c r="D70" s="19" t="s">
        <v>138</v>
      </c>
      <c r="E70" s="19" t="s">
        <v>10</v>
      </c>
      <c r="F70" s="19" t="s">
        <v>10</v>
      </c>
      <c r="G70" s="19" t="s">
        <v>10</v>
      </c>
      <c r="H70" s="29" t="e">
        <f>#REF!+#REF!+H72+H73+#REF!+H74+#REF!+#REF!+#REF!</f>
        <v>#REF!</v>
      </c>
      <c r="I70" s="36" t="e">
        <f>#REF!+#REF!+I72+I73+#REF!+I74+#REF!+#REF!+#REF!</f>
        <v>#REF!</v>
      </c>
      <c r="J70" s="29" t="e">
        <f>#REF!+#REF!+J72+J73+#REF!+J74+#REF!+#REF!+#REF!</f>
        <v>#REF!</v>
      </c>
      <c r="K70" s="29"/>
      <c r="L70" s="50">
        <f>L72+L73+L74+L75</f>
        <v>5550000</v>
      </c>
    </row>
    <row r="71" spans="1:12" ht="36">
      <c r="A71" s="17">
        <f t="shared" si="0"/>
        <v>61</v>
      </c>
      <c r="B71" s="22" t="s">
        <v>197</v>
      </c>
      <c r="C71" s="24"/>
      <c r="D71" s="19" t="s">
        <v>139</v>
      </c>
      <c r="E71" s="24"/>
      <c r="F71" s="24"/>
      <c r="G71" s="24"/>
      <c r="H71" s="25"/>
      <c r="I71" s="26"/>
      <c r="J71" s="25"/>
      <c r="K71" s="25"/>
      <c r="L71" s="20">
        <f>SUM(L72:L73)</f>
        <v>0</v>
      </c>
    </row>
    <row r="72" spans="1:12" ht="36">
      <c r="A72" s="17">
        <f t="shared" si="0"/>
        <v>62</v>
      </c>
      <c r="B72" s="23" t="s">
        <v>199</v>
      </c>
      <c r="C72" s="24" t="s">
        <v>75</v>
      </c>
      <c r="D72" s="24" t="s">
        <v>139</v>
      </c>
      <c r="E72" s="24" t="s">
        <v>44</v>
      </c>
      <c r="F72" s="24" t="s">
        <v>17</v>
      </c>
      <c r="G72" s="24" t="s">
        <v>128</v>
      </c>
      <c r="H72" s="25">
        <v>15139000</v>
      </c>
      <c r="I72" s="26">
        <v>4995000</v>
      </c>
      <c r="J72" s="25">
        <v>15139000</v>
      </c>
      <c r="K72" s="25"/>
      <c r="L72" s="25">
        <v>0</v>
      </c>
    </row>
    <row r="73" spans="1:12" ht="36">
      <c r="A73" s="17">
        <f t="shared" si="0"/>
        <v>63</v>
      </c>
      <c r="B73" s="23" t="s">
        <v>198</v>
      </c>
      <c r="C73" s="24" t="s">
        <v>75</v>
      </c>
      <c r="D73" s="24" t="s">
        <v>139</v>
      </c>
      <c r="E73" s="24" t="s">
        <v>44</v>
      </c>
      <c r="F73" s="24" t="s">
        <v>17</v>
      </c>
      <c r="G73" s="24" t="s">
        <v>128</v>
      </c>
      <c r="H73" s="25">
        <v>1513900</v>
      </c>
      <c r="I73" s="26">
        <v>0</v>
      </c>
      <c r="J73" s="25">
        <v>1513900</v>
      </c>
      <c r="K73" s="25"/>
      <c r="L73" s="25">
        <v>0</v>
      </c>
    </row>
    <row r="74" spans="1:12" ht="24">
      <c r="A74" s="17">
        <f t="shared" si="0"/>
        <v>64</v>
      </c>
      <c r="B74" s="23" t="s">
        <v>225</v>
      </c>
      <c r="C74" s="24" t="s">
        <v>75</v>
      </c>
      <c r="D74" s="24" t="s">
        <v>140</v>
      </c>
      <c r="E74" s="24" t="s">
        <v>44</v>
      </c>
      <c r="F74" s="24" t="s">
        <v>17</v>
      </c>
      <c r="G74" s="24" t="s">
        <v>128</v>
      </c>
      <c r="H74" s="25">
        <v>10500</v>
      </c>
      <c r="I74" s="26">
        <v>10500</v>
      </c>
      <c r="J74" s="25">
        <v>10500</v>
      </c>
      <c r="K74" s="25"/>
      <c r="L74" s="20">
        <v>0</v>
      </c>
    </row>
    <row r="75" spans="1:12" ht="36">
      <c r="A75" s="17">
        <f>A74+1</f>
        <v>65</v>
      </c>
      <c r="B75" s="23" t="s">
        <v>240</v>
      </c>
      <c r="C75" s="24" t="s">
        <v>75</v>
      </c>
      <c r="D75" s="24" t="s">
        <v>212</v>
      </c>
      <c r="E75" s="24" t="s">
        <v>44</v>
      </c>
      <c r="F75" s="24" t="s">
        <v>17</v>
      </c>
      <c r="G75" s="24" t="s">
        <v>128</v>
      </c>
      <c r="H75" s="25"/>
      <c r="I75" s="26"/>
      <c r="J75" s="25"/>
      <c r="K75" s="25"/>
      <c r="L75" s="20">
        <v>5550000</v>
      </c>
    </row>
    <row r="76" spans="1:12" ht="24">
      <c r="A76" s="17">
        <f>A75+1</f>
        <v>66</v>
      </c>
      <c r="B76" s="37" t="s">
        <v>141</v>
      </c>
      <c r="C76" s="19" t="s">
        <v>10</v>
      </c>
      <c r="D76" s="19" t="s">
        <v>142</v>
      </c>
      <c r="E76" s="19" t="s">
        <v>10</v>
      </c>
      <c r="F76" s="19" t="s">
        <v>10</v>
      </c>
      <c r="G76" s="19" t="s">
        <v>10</v>
      </c>
      <c r="H76" s="29" t="e">
        <f>H77+#REF!+H78+#REF!+H82+H84+H87+H141</f>
        <v>#REF!</v>
      </c>
      <c r="I76" s="36" t="e">
        <f>I77+#REF!+I78+#REF!+I82+I84+I87+I141</f>
        <v>#REF!</v>
      </c>
      <c r="J76" s="29" t="e">
        <f>J77+#REF!+J78+#REF!+J82+J84+J87+J141</f>
        <v>#REF!</v>
      </c>
      <c r="K76" s="29"/>
      <c r="L76" s="50">
        <f>L77+L78+L81+L84+L87+L141</f>
        <v>820648600</v>
      </c>
    </row>
    <row r="77" spans="1:12" ht="36">
      <c r="A77" s="17">
        <f aca="true" t="shared" si="1" ref="A77:A140">A76+1</f>
        <v>67</v>
      </c>
      <c r="B77" s="23" t="s">
        <v>216</v>
      </c>
      <c r="C77" s="24" t="s">
        <v>75</v>
      </c>
      <c r="D77" s="24" t="s">
        <v>143</v>
      </c>
      <c r="E77" s="24" t="s">
        <v>44</v>
      </c>
      <c r="F77" s="24" t="s">
        <v>17</v>
      </c>
      <c r="G77" s="24" t="s">
        <v>128</v>
      </c>
      <c r="H77" s="25">
        <v>81245450</v>
      </c>
      <c r="I77" s="26">
        <v>27687405</v>
      </c>
      <c r="J77" s="25">
        <v>81245450</v>
      </c>
      <c r="K77" s="25"/>
      <c r="L77" s="20">
        <v>112186600</v>
      </c>
    </row>
    <row r="78" spans="1:12" ht="36">
      <c r="A78" s="17">
        <f t="shared" si="1"/>
        <v>68</v>
      </c>
      <c r="B78" s="22" t="s">
        <v>186</v>
      </c>
      <c r="C78" s="19" t="s">
        <v>10</v>
      </c>
      <c r="D78" s="19" t="s">
        <v>144</v>
      </c>
      <c r="E78" s="19" t="s">
        <v>10</v>
      </c>
      <c r="F78" s="19" t="s">
        <v>10</v>
      </c>
      <c r="G78" s="19" t="s">
        <v>10</v>
      </c>
      <c r="H78" s="20">
        <f>SUM(H79:H80)</f>
        <v>19012600</v>
      </c>
      <c r="I78" s="21">
        <f>SUM(I79:I80)</f>
        <v>11697500</v>
      </c>
      <c r="J78" s="20">
        <f>SUM(J79:J80)</f>
        <v>19012600</v>
      </c>
      <c r="K78" s="20"/>
      <c r="L78" s="20">
        <f>SUM(L79:L80)</f>
        <v>22436200</v>
      </c>
    </row>
    <row r="79" spans="1:12" ht="15">
      <c r="A79" s="17">
        <f t="shared" si="1"/>
        <v>69</v>
      </c>
      <c r="B79" s="23" t="s">
        <v>187</v>
      </c>
      <c r="C79" s="24" t="s">
        <v>75</v>
      </c>
      <c r="D79" s="24" t="s">
        <v>144</v>
      </c>
      <c r="E79" s="24" t="s">
        <v>44</v>
      </c>
      <c r="F79" s="24" t="s">
        <v>17</v>
      </c>
      <c r="G79" s="24" t="s">
        <v>128</v>
      </c>
      <c r="H79" s="25">
        <v>18681900</v>
      </c>
      <c r="I79" s="26">
        <v>11600000</v>
      </c>
      <c r="J79" s="25">
        <v>18681900</v>
      </c>
      <c r="K79" s="25"/>
      <c r="L79" s="25">
        <v>22046000</v>
      </c>
    </row>
    <row r="80" spans="1:12" ht="24">
      <c r="A80" s="17">
        <f t="shared" si="1"/>
        <v>70</v>
      </c>
      <c r="B80" s="38" t="s">
        <v>188</v>
      </c>
      <c r="C80" s="24" t="s">
        <v>75</v>
      </c>
      <c r="D80" s="24" t="s">
        <v>144</v>
      </c>
      <c r="E80" s="24" t="s">
        <v>44</v>
      </c>
      <c r="F80" s="24" t="s">
        <v>17</v>
      </c>
      <c r="G80" s="24" t="s">
        <v>128</v>
      </c>
      <c r="H80" s="25">
        <v>330700</v>
      </c>
      <c r="I80" s="34">
        <v>97500</v>
      </c>
      <c r="J80" s="25">
        <v>330700</v>
      </c>
      <c r="K80" s="25"/>
      <c r="L80" s="27">
        <v>390200</v>
      </c>
    </row>
    <row r="81" spans="1:12" ht="24">
      <c r="A81" s="17">
        <f t="shared" si="1"/>
        <v>71</v>
      </c>
      <c r="B81" s="22" t="s">
        <v>200</v>
      </c>
      <c r="C81" s="24"/>
      <c r="D81" s="19" t="s">
        <v>145</v>
      </c>
      <c r="E81" s="24"/>
      <c r="F81" s="24"/>
      <c r="G81" s="24"/>
      <c r="H81" s="25"/>
      <c r="I81" s="26"/>
      <c r="J81" s="25"/>
      <c r="K81" s="25"/>
      <c r="L81" s="20">
        <f>SUM(L82:L83)</f>
        <v>8343200</v>
      </c>
    </row>
    <row r="82" spans="1:12" ht="24">
      <c r="A82" s="17">
        <f t="shared" si="1"/>
        <v>72</v>
      </c>
      <c r="B82" s="23" t="s">
        <v>185</v>
      </c>
      <c r="C82" s="24" t="s">
        <v>75</v>
      </c>
      <c r="D82" s="24" t="s">
        <v>145</v>
      </c>
      <c r="E82" s="24" t="s">
        <v>44</v>
      </c>
      <c r="F82" s="24" t="s">
        <v>17</v>
      </c>
      <c r="G82" s="24" t="s">
        <v>128</v>
      </c>
      <c r="H82" s="25">
        <v>6391400</v>
      </c>
      <c r="I82" s="26">
        <v>4794900</v>
      </c>
      <c r="J82" s="25">
        <v>6391400</v>
      </c>
      <c r="K82" s="25"/>
      <c r="L82" s="25">
        <v>6392000</v>
      </c>
    </row>
    <row r="83" spans="1:12" ht="24">
      <c r="A83" s="17">
        <f t="shared" si="1"/>
        <v>73</v>
      </c>
      <c r="B83" s="23" t="s">
        <v>201</v>
      </c>
      <c r="C83" s="24" t="s">
        <v>75</v>
      </c>
      <c r="D83" s="24" t="s">
        <v>145</v>
      </c>
      <c r="E83" s="24" t="s">
        <v>44</v>
      </c>
      <c r="F83" s="24" t="s">
        <v>17</v>
      </c>
      <c r="G83" s="24" t="s">
        <v>128</v>
      </c>
      <c r="H83" s="25"/>
      <c r="I83" s="26"/>
      <c r="J83" s="25"/>
      <c r="K83" s="25"/>
      <c r="L83" s="25">
        <v>1951200</v>
      </c>
    </row>
    <row r="84" spans="1:12" ht="48">
      <c r="A84" s="17">
        <f t="shared" si="1"/>
        <v>74</v>
      </c>
      <c r="B84" s="22" t="s">
        <v>189</v>
      </c>
      <c r="C84" s="19" t="s">
        <v>10</v>
      </c>
      <c r="D84" s="19" t="s">
        <v>146</v>
      </c>
      <c r="E84" s="19" t="s">
        <v>10</v>
      </c>
      <c r="F84" s="19" t="s">
        <v>10</v>
      </c>
      <c r="G84" s="19" t="s">
        <v>10</v>
      </c>
      <c r="H84" s="20">
        <f>SUM(H85:H86)</f>
        <v>112306700</v>
      </c>
      <c r="I84" s="21">
        <f>SUM(I85:I86)</f>
        <v>69350000</v>
      </c>
      <c r="J84" s="20">
        <f>SUM(J85:J86)</f>
        <v>112306700</v>
      </c>
      <c r="K84" s="20"/>
      <c r="L84" s="20">
        <f>SUM(L85:L86)</f>
        <v>152416200</v>
      </c>
    </row>
    <row r="85" spans="1:12" ht="24">
      <c r="A85" s="17">
        <f t="shared" si="1"/>
        <v>75</v>
      </c>
      <c r="B85" s="39" t="s">
        <v>147</v>
      </c>
      <c r="C85" s="24" t="s">
        <v>75</v>
      </c>
      <c r="D85" s="24" t="s">
        <v>146</v>
      </c>
      <c r="E85" s="24" t="s">
        <v>44</v>
      </c>
      <c r="F85" s="24" t="s">
        <v>17</v>
      </c>
      <c r="G85" s="24" t="s">
        <v>128</v>
      </c>
      <c r="H85" s="25">
        <v>110353400</v>
      </c>
      <c r="I85" s="26">
        <v>68470000</v>
      </c>
      <c r="J85" s="25">
        <v>110353400</v>
      </c>
      <c r="K85" s="25"/>
      <c r="L85" s="25">
        <v>149765400</v>
      </c>
    </row>
    <row r="86" spans="1:12" ht="15">
      <c r="A86" s="17">
        <f t="shared" si="1"/>
        <v>76</v>
      </c>
      <c r="B86" s="23" t="s">
        <v>148</v>
      </c>
      <c r="C86" s="24" t="s">
        <v>75</v>
      </c>
      <c r="D86" s="24" t="s">
        <v>146</v>
      </c>
      <c r="E86" s="24" t="s">
        <v>44</v>
      </c>
      <c r="F86" s="24" t="s">
        <v>17</v>
      </c>
      <c r="G86" s="24" t="s">
        <v>128</v>
      </c>
      <c r="H86" s="25">
        <v>1953300</v>
      </c>
      <c r="I86" s="34">
        <v>880000</v>
      </c>
      <c r="J86" s="25">
        <v>1953300</v>
      </c>
      <c r="K86" s="25"/>
      <c r="L86" s="27">
        <v>2650800</v>
      </c>
    </row>
    <row r="87" spans="1:12" ht="24">
      <c r="A87" s="17">
        <f t="shared" si="1"/>
        <v>77</v>
      </c>
      <c r="B87" s="48" t="s">
        <v>149</v>
      </c>
      <c r="C87" s="19" t="s">
        <v>10</v>
      </c>
      <c r="D87" s="19" t="s">
        <v>150</v>
      </c>
      <c r="E87" s="19" t="s">
        <v>10</v>
      </c>
      <c r="F87" s="19" t="s">
        <v>10</v>
      </c>
      <c r="G87" s="19" t="s">
        <v>10</v>
      </c>
      <c r="H87" s="29">
        <f>SUM(H89:H133)</f>
        <v>456398290</v>
      </c>
      <c r="I87" s="36">
        <f>SUM(I89:I133)</f>
        <v>330067360</v>
      </c>
      <c r="J87" s="29">
        <f>SUM(J89:J133)</f>
        <v>456398290</v>
      </c>
      <c r="K87" s="29"/>
      <c r="L87" s="49">
        <f>L88+L93+L96+L107+L104+L110+L114+L115+L116+L117+L118+L119+L120+L121+L124+L125+L126+L129+L138+L134</f>
        <v>516751900</v>
      </c>
    </row>
    <row r="88" spans="1:12" ht="48">
      <c r="A88" s="17">
        <f t="shared" si="1"/>
        <v>78</v>
      </c>
      <c r="B88" s="22" t="s">
        <v>202</v>
      </c>
      <c r="C88" s="19"/>
      <c r="D88" s="19" t="s">
        <v>150</v>
      </c>
      <c r="E88" s="19"/>
      <c r="F88" s="19"/>
      <c r="G88" s="19"/>
      <c r="H88" s="29"/>
      <c r="I88" s="36"/>
      <c r="J88" s="29"/>
      <c r="K88" s="29"/>
      <c r="L88" s="29">
        <f>SUM(L89:L92)</f>
        <v>791500</v>
      </c>
    </row>
    <row r="89" spans="1:12" ht="72">
      <c r="A89" s="17">
        <f t="shared" si="1"/>
        <v>79</v>
      </c>
      <c r="B89" s="23" t="s">
        <v>241</v>
      </c>
      <c r="C89" s="24" t="s">
        <v>75</v>
      </c>
      <c r="D89" s="24" t="s">
        <v>150</v>
      </c>
      <c r="E89" s="24" t="s">
        <v>44</v>
      </c>
      <c r="F89" s="24" t="s">
        <v>17</v>
      </c>
      <c r="G89" s="24" t="s">
        <v>128</v>
      </c>
      <c r="H89" s="25">
        <v>304800</v>
      </c>
      <c r="I89" s="34">
        <v>155000</v>
      </c>
      <c r="J89" s="25">
        <v>304800</v>
      </c>
      <c r="K89" s="25"/>
      <c r="L89" s="27">
        <v>406900</v>
      </c>
    </row>
    <row r="90" spans="1:12" ht="48">
      <c r="A90" s="17">
        <f t="shared" si="1"/>
        <v>80</v>
      </c>
      <c r="B90" s="23" t="s">
        <v>151</v>
      </c>
      <c r="C90" s="24" t="s">
        <v>75</v>
      </c>
      <c r="D90" s="24" t="s">
        <v>150</v>
      </c>
      <c r="E90" s="24" t="s">
        <v>44</v>
      </c>
      <c r="F90" s="24" t="s">
        <v>17</v>
      </c>
      <c r="G90" s="24" t="s">
        <v>128</v>
      </c>
      <c r="H90" s="25">
        <v>11000</v>
      </c>
      <c r="I90" s="34">
        <v>2000</v>
      </c>
      <c r="J90" s="25">
        <v>11000</v>
      </c>
      <c r="K90" s="25"/>
      <c r="L90" s="27">
        <v>12400</v>
      </c>
    </row>
    <row r="91" spans="1:12" ht="84">
      <c r="A91" s="17">
        <f t="shared" si="1"/>
        <v>81</v>
      </c>
      <c r="B91" s="23" t="s">
        <v>152</v>
      </c>
      <c r="C91" s="24" t="s">
        <v>75</v>
      </c>
      <c r="D91" s="24" t="s">
        <v>150</v>
      </c>
      <c r="E91" s="24" t="s">
        <v>44</v>
      </c>
      <c r="F91" s="24" t="s">
        <v>17</v>
      </c>
      <c r="G91" s="24" t="s">
        <v>128</v>
      </c>
      <c r="H91" s="25">
        <v>246100</v>
      </c>
      <c r="I91" s="34">
        <v>173500</v>
      </c>
      <c r="J91" s="25">
        <v>246100</v>
      </c>
      <c r="K91" s="25"/>
      <c r="L91" s="27">
        <v>358400</v>
      </c>
    </row>
    <row r="92" spans="1:12" ht="36">
      <c r="A92" s="17">
        <f t="shared" si="1"/>
        <v>82</v>
      </c>
      <c r="B92" s="23" t="s">
        <v>153</v>
      </c>
      <c r="C92" s="24" t="s">
        <v>75</v>
      </c>
      <c r="D92" s="24" t="s">
        <v>150</v>
      </c>
      <c r="E92" s="24" t="s">
        <v>44</v>
      </c>
      <c r="F92" s="24" t="s">
        <v>17</v>
      </c>
      <c r="G92" s="24" t="s">
        <v>128</v>
      </c>
      <c r="H92" s="25">
        <v>5400</v>
      </c>
      <c r="I92" s="34">
        <v>3300</v>
      </c>
      <c r="J92" s="25">
        <v>5400</v>
      </c>
      <c r="K92" s="25"/>
      <c r="L92" s="27">
        <v>13800</v>
      </c>
    </row>
    <row r="93" spans="1:12" ht="48">
      <c r="A93" s="17">
        <f t="shared" si="1"/>
        <v>83</v>
      </c>
      <c r="B93" s="22" t="s">
        <v>164</v>
      </c>
      <c r="C93" s="24"/>
      <c r="D93" s="19" t="s">
        <v>150</v>
      </c>
      <c r="E93" s="24"/>
      <c r="F93" s="24"/>
      <c r="G93" s="24"/>
      <c r="H93" s="25"/>
      <c r="I93" s="34"/>
      <c r="J93" s="25"/>
      <c r="K93" s="25"/>
      <c r="L93" s="29">
        <f>SUM(L94:L95)</f>
        <v>202942700</v>
      </c>
    </row>
    <row r="94" spans="1:12" ht="24">
      <c r="A94" s="17">
        <f t="shared" si="1"/>
        <v>84</v>
      </c>
      <c r="B94" s="23" t="s">
        <v>242</v>
      </c>
      <c r="C94" s="24" t="s">
        <v>75</v>
      </c>
      <c r="D94" s="24" t="s">
        <v>150</v>
      </c>
      <c r="E94" s="24" t="s">
        <v>44</v>
      </c>
      <c r="F94" s="24" t="s">
        <v>17</v>
      </c>
      <c r="G94" s="24" t="s">
        <v>128</v>
      </c>
      <c r="H94" s="25">
        <v>118930900</v>
      </c>
      <c r="I94" s="34">
        <v>89100000</v>
      </c>
      <c r="J94" s="25">
        <v>118930900</v>
      </c>
      <c r="K94" s="25"/>
      <c r="L94" s="27">
        <v>199413100</v>
      </c>
    </row>
    <row r="95" spans="1:12" ht="15">
      <c r="A95" s="17">
        <f t="shared" si="1"/>
        <v>85</v>
      </c>
      <c r="B95" s="23" t="s">
        <v>148</v>
      </c>
      <c r="C95" s="24" t="s">
        <v>75</v>
      </c>
      <c r="D95" s="24" t="s">
        <v>150</v>
      </c>
      <c r="E95" s="24" t="s">
        <v>44</v>
      </c>
      <c r="F95" s="24" t="s">
        <v>17</v>
      </c>
      <c r="G95" s="24" t="s">
        <v>128</v>
      </c>
      <c r="H95" s="25">
        <v>2105100</v>
      </c>
      <c r="I95" s="34">
        <v>1176400</v>
      </c>
      <c r="J95" s="25">
        <v>2105100</v>
      </c>
      <c r="K95" s="25"/>
      <c r="L95" s="27">
        <v>3529600</v>
      </c>
    </row>
    <row r="96" spans="1:12" ht="36">
      <c r="A96" s="17">
        <f t="shared" si="1"/>
        <v>86</v>
      </c>
      <c r="B96" s="22" t="s">
        <v>154</v>
      </c>
      <c r="C96" s="24"/>
      <c r="D96" s="19" t="s">
        <v>150</v>
      </c>
      <c r="E96" s="24"/>
      <c r="F96" s="24"/>
      <c r="G96" s="24"/>
      <c r="H96" s="25"/>
      <c r="I96" s="34"/>
      <c r="J96" s="25"/>
      <c r="K96" s="25"/>
      <c r="L96" s="29">
        <f>SUM(L97:L103)</f>
        <v>53890900</v>
      </c>
    </row>
    <row r="97" spans="1:12" ht="72">
      <c r="A97" s="17">
        <f t="shared" si="1"/>
        <v>87</v>
      </c>
      <c r="B97" s="23" t="s">
        <v>190</v>
      </c>
      <c r="C97" s="24" t="s">
        <v>75</v>
      </c>
      <c r="D97" s="24" t="s">
        <v>150</v>
      </c>
      <c r="E97" s="24" t="s">
        <v>44</v>
      </c>
      <c r="F97" s="24" t="s">
        <v>17</v>
      </c>
      <c r="G97" s="24" t="s">
        <v>128</v>
      </c>
      <c r="H97" s="25">
        <v>1915800</v>
      </c>
      <c r="I97" s="34">
        <v>300000</v>
      </c>
      <c r="J97" s="25">
        <v>1915800</v>
      </c>
      <c r="K97" s="25"/>
      <c r="L97" s="27">
        <v>175700</v>
      </c>
    </row>
    <row r="98" spans="1:12" ht="72">
      <c r="A98" s="17">
        <f t="shared" si="1"/>
        <v>88</v>
      </c>
      <c r="B98" s="23" t="s">
        <v>226</v>
      </c>
      <c r="C98" s="24" t="s">
        <v>75</v>
      </c>
      <c r="D98" s="24" t="s">
        <v>150</v>
      </c>
      <c r="E98" s="24" t="s">
        <v>44</v>
      </c>
      <c r="F98" s="24" t="s">
        <v>17</v>
      </c>
      <c r="G98" s="24" t="s">
        <v>128</v>
      </c>
      <c r="H98" s="25">
        <v>15681600</v>
      </c>
      <c r="I98" s="34">
        <v>11743100</v>
      </c>
      <c r="J98" s="25">
        <v>15681600</v>
      </c>
      <c r="K98" s="25"/>
      <c r="L98" s="27">
        <v>20191800</v>
      </c>
    </row>
    <row r="99" spans="1:12" ht="84">
      <c r="A99" s="17">
        <f t="shared" si="1"/>
        <v>89</v>
      </c>
      <c r="B99" s="23" t="s">
        <v>227</v>
      </c>
      <c r="C99" s="24" t="s">
        <v>75</v>
      </c>
      <c r="D99" s="24" t="s">
        <v>150</v>
      </c>
      <c r="E99" s="24" t="s">
        <v>44</v>
      </c>
      <c r="F99" s="24" t="s">
        <v>17</v>
      </c>
      <c r="G99" s="24" t="s">
        <v>128</v>
      </c>
      <c r="H99" s="25">
        <v>13896500</v>
      </c>
      <c r="I99" s="34">
        <v>10422000</v>
      </c>
      <c r="J99" s="25">
        <v>13896500</v>
      </c>
      <c r="K99" s="25"/>
      <c r="L99" s="27">
        <v>21551800</v>
      </c>
    </row>
    <row r="100" spans="1:12" ht="24">
      <c r="A100" s="17">
        <f t="shared" si="1"/>
        <v>90</v>
      </c>
      <c r="B100" s="23" t="s">
        <v>203</v>
      </c>
      <c r="C100" s="24" t="s">
        <v>75</v>
      </c>
      <c r="D100" s="24" t="s">
        <v>150</v>
      </c>
      <c r="E100" s="24" t="s">
        <v>44</v>
      </c>
      <c r="F100" s="24" t="s">
        <v>17</v>
      </c>
      <c r="G100" s="24" t="s">
        <v>128</v>
      </c>
      <c r="H100" s="25">
        <v>635300</v>
      </c>
      <c r="I100" s="34">
        <v>526100</v>
      </c>
      <c r="J100" s="25">
        <v>635300</v>
      </c>
      <c r="K100" s="25"/>
      <c r="L100" s="27">
        <v>820100</v>
      </c>
    </row>
    <row r="101" spans="1:12" ht="24">
      <c r="A101" s="17">
        <f t="shared" si="1"/>
        <v>91</v>
      </c>
      <c r="B101" s="23" t="s">
        <v>155</v>
      </c>
      <c r="C101" s="24" t="s">
        <v>75</v>
      </c>
      <c r="D101" s="24" t="s">
        <v>150</v>
      </c>
      <c r="E101" s="24" t="s">
        <v>44</v>
      </c>
      <c r="F101" s="24" t="s">
        <v>17</v>
      </c>
      <c r="G101" s="24" t="s">
        <v>128</v>
      </c>
      <c r="H101" s="25">
        <v>6895200</v>
      </c>
      <c r="I101" s="34">
        <v>5872900</v>
      </c>
      <c r="J101" s="25">
        <v>6895200</v>
      </c>
      <c r="K101" s="25"/>
      <c r="L101" s="27">
        <v>9496900</v>
      </c>
    </row>
    <row r="102" spans="1:12" ht="36">
      <c r="A102" s="17">
        <f t="shared" si="1"/>
        <v>92</v>
      </c>
      <c r="B102" s="23" t="s">
        <v>156</v>
      </c>
      <c r="C102" s="24" t="s">
        <v>75</v>
      </c>
      <c r="D102" s="24" t="s">
        <v>150</v>
      </c>
      <c r="E102" s="24" t="s">
        <v>44</v>
      </c>
      <c r="F102" s="24" t="s">
        <v>17</v>
      </c>
      <c r="G102" s="24" t="s">
        <v>128</v>
      </c>
      <c r="H102" s="25">
        <v>622600</v>
      </c>
      <c r="I102" s="34">
        <v>237800</v>
      </c>
      <c r="J102" s="25">
        <v>622600</v>
      </c>
      <c r="K102" s="25"/>
      <c r="L102" s="27">
        <v>717300</v>
      </c>
    </row>
    <row r="103" spans="1:12" ht="60">
      <c r="A103" s="17">
        <f t="shared" si="1"/>
        <v>93</v>
      </c>
      <c r="B103" s="23" t="s">
        <v>228</v>
      </c>
      <c r="C103" s="24" t="s">
        <v>75</v>
      </c>
      <c r="D103" s="24" t="s">
        <v>150</v>
      </c>
      <c r="E103" s="24" t="s">
        <v>44</v>
      </c>
      <c r="F103" s="24" t="s">
        <v>17</v>
      </c>
      <c r="G103" s="24" t="s">
        <v>128</v>
      </c>
      <c r="H103" s="25">
        <v>656800</v>
      </c>
      <c r="I103" s="34">
        <v>431930</v>
      </c>
      <c r="J103" s="25">
        <v>656800</v>
      </c>
      <c r="K103" s="25"/>
      <c r="L103" s="27">
        <v>937300</v>
      </c>
    </row>
    <row r="104" spans="1:12" ht="48">
      <c r="A104" s="17">
        <f t="shared" si="1"/>
        <v>94</v>
      </c>
      <c r="B104" s="22" t="s">
        <v>165</v>
      </c>
      <c r="C104" s="24"/>
      <c r="D104" s="19" t="s">
        <v>150</v>
      </c>
      <c r="E104" s="24"/>
      <c r="F104" s="24"/>
      <c r="G104" s="24"/>
      <c r="H104" s="25"/>
      <c r="I104" s="34"/>
      <c r="J104" s="25"/>
      <c r="K104" s="25"/>
      <c r="L104" s="29">
        <f>SUM(L105:L106)</f>
        <v>744500</v>
      </c>
    </row>
    <row r="105" spans="1:12" ht="15">
      <c r="A105" s="17">
        <f t="shared" si="1"/>
        <v>95</v>
      </c>
      <c r="B105" s="23" t="s">
        <v>166</v>
      </c>
      <c r="C105" s="24" t="s">
        <v>75</v>
      </c>
      <c r="D105" s="24" t="s">
        <v>150</v>
      </c>
      <c r="E105" s="24" t="s">
        <v>44</v>
      </c>
      <c r="F105" s="24" t="s">
        <v>17</v>
      </c>
      <c r="G105" s="24" t="s">
        <v>128</v>
      </c>
      <c r="H105" s="25">
        <v>1125600</v>
      </c>
      <c r="I105" s="34">
        <v>198800</v>
      </c>
      <c r="J105" s="25">
        <v>1125600</v>
      </c>
      <c r="K105" s="25"/>
      <c r="L105" s="27">
        <v>731600</v>
      </c>
    </row>
    <row r="106" spans="1:12" ht="24">
      <c r="A106" s="17">
        <f t="shared" si="1"/>
        <v>96</v>
      </c>
      <c r="B106" s="23" t="s">
        <v>167</v>
      </c>
      <c r="C106" s="24" t="s">
        <v>75</v>
      </c>
      <c r="D106" s="24" t="s">
        <v>150</v>
      </c>
      <c r="E106" s="24" t="s">
        <v>44</v>
      </c>
      <c r="F106" s="24" t="s">
        <v>17</v>
      </c>
      <c r="G106" s="24" t="s">
        <v>128</v>
      </c>
      <c r="H106" s="25">
        <v>19900</v>
      </c>
      <c r="I106" s="34">
        <v>1700</v>
      </c>
      <c r="J106" s="25">
        <v>19900</v>
      </c>
      <c r="K106" s="25"/>
      <c r="L106" s="27">
        <v>12900</v>
      </c>
    </row>
    <row r="107" spans="1:12" ht="36">
      <c r="A107" s="17">
        <f t="shared" si="1"/>
        <v>97</v>
      </c>
      <c r="B107" s="58" t="s">
        <v>243</v>
      </c>
      <c r="C107" s="24"/>
      <c r="D107" s="19" t="s">
        <v>150</v>
      </c>
      <c r="E107" s="24"/>
      <c r="F107" s="24"/>
      <c r="G107" s="24"/>
      <c r="H107" s="25"/>
      <c r="I107" s="34"/>
      <c r="J107" s="25"/>
      <c r="K107" s="25"/>
      <c r="L107" s="29">
        <f>SUM(L108:L109)</f>
        <v>389500</v>
      </c>
    </row>
    <row r="108" spans="1:12" ht="36">
      <c r="A108" s="17">
        <f t="shared" si="1"/>
        <v>98</v>
      </c>
      <c r="B108" s="23" t="s">
        <v>168</v>
      </c>
      <c r="C108" s="24" t="s">
        <v>75</v>
      </c>
      <c r="D108" s="24" t="s">
        <v>150</v>
      </c>
      <c r="E108" s="24" t="s">
        <v>44</v>
      </c>
      <c r="F108" s="24" t="s">
        <v>17</v>
      </c>
      <c r="G108" s="24" t="s">
        <v>128</v>
      </c>
      <c r="H108" s="25">
        <v>394800</v>
      </c>
      <c r="I108" s="34">
        <v>146700</v>
      </c>
      <c r="J108" s="25">
        <v>394800</v>
      </c>
      <c r="K108" s="25"/>
      <c r="L108" s="27">
        <v>382700</v>
      </c>
    </row>
    <row r="109" spans="1:12" ht="36">
      <c r="A109" s="17">
        <f t="shared" si="1"/>
        <v>99</v>
      </c>
      <c r="B109" s="23" t="s">
        <v>169</v>
      </c>
      <c r="C109" s="24" t="s">
        <v>75</v>
      </c>
      <c r="D109" s="24" t="s">
        <v>150</v>
      </c>
      <c r="E109" s="24" t="s">
        <v>44</v>
      </c>
      <c r="F109" s="24" t="s">
        <v>17</v>
      </c>
      <c r="G109" s="24" t="s">
        <v>128</v>
      </c>
      <c r="H109" s="25"/>
      <c r="I109" s="34"/>
      <c r="J109" s="25"/>
      <c r="K109" s="25"/>
      <c r="L109" s="27">
        <v>6800</v>
      </c>
    </row>
    <row r="110" spans="1:12" ht="24">
      <c r="A110" s="17">
        <f t="shared" si="1"/>
        <v>100</v>
      </c>
      <c r="B110" s="22" t="s">
        <v>184</v>
      </c>
      <c r="C110" s="24"/>
      <c r="D110" s="19" t="s">
        <v>150</v>
      </c>
      <c r="E110" s="24"/>
      <c r="F110" s="24"/>
      <c r="G110" s="24"/>
      <c r="H110" s="25"/>
      <c r="I110" s="34"/>
      <c r="J110" s="25"/>
      <c r="K110" s="25"/>
      <c r="L110" s="29">
        <f>SUM(L111:L113)</f>
        <v>908100</v>
      </c>
    </row>
    <row r="111" spans="1:12" ht="60">
      <c r="A111" s="17">
        <f t="shared" si="1"/>
        <v>101</v>
      </c>
      <c r="B111" s="23" t="s">
        <v>214</v>
      </c>
      <c r="C111" s="24" t="s">
        <v>75</v>
      </c>
      <c r="D111" s="24" t="s">
        <v>150</v>
      </c>
      <c r="E111" s="24" t="s">
        <v>44</v>
      </c>
      <c r="F111" s="24" t="s">
        <v>17</v>
      </c>
      <c r="G111" s="24" t="s">
        <v>128</v>
      </c>
      <c r="H111" s="25">
        <v>500800</v>
      </c>
      <c r="I111" s="34">
        <v>176800</v>
      </c>
      <c r="J111" s="25">
        <v>500800</v>
      </c>
      <c r="K111" s="25"/>
      <c r="L111" s="27">
        <v>439300</v>
      </c>
    </row>
    <row r="112" spans="1:12" ht="63" customHeight="1">
      <c r="A112" s="17">
        <f t="shared" si="1"/>
        <v>102</v>
      </c>
      <c r="B112" s="23" t="s">
        <v>245</v>
      </c>
      <c r="C112" s="24" t="s">
        <v>75</v>
      </c>
      <c r="D112" s="24" t="s">
        <v>150</v>
      </c>
      <c r="E112" s="24" t="s">
        <v>44</v>
      </c>
      <c r="F112" s="24" t="s">
        <v>17</v>
      </c>
      <c r="G112" s="24" t="s">
        <v>128</v>
      </c>
      <c r="H112" s="25">
        <v>372300</v>
      </c>
      <c r="I112" s="34">
        <v>321800</v>
      </c>
      <c r="J112" s="25">
        <v>372300</v>
      </c>
      <c r="K112" s="25"/>
      <c r="L112" s="27">
        <v>464200</v>
      </c>
    </row>
    <row r="113" spans="1:12" ht="35.25" customHeight="1">
      <c r="A113" s="17">
        <f t="shared" si="1"/>
        <v>103</v>
      </c>
      <c r="B113" s="23" t="s">
        <v>247</v>
      </c>
      <c r="C113" s="24" t="s">
        <v>75</v>
      </c>
      <c r="D113" s="24" t="s">
        <v>150</v>
      </c>
      <c r="E113" s="24" t="s">
        <v>44</v>
      </c>
      <c r="F113" s="24" t="s">
        <v>17</v>
      </c>
      <c r="G113" s="24" t="s">
        <v>128</v>
      </c>
      <c r="H113" s="25">
        <v>3700</v>
      </c>
      <c r="I113" s="34">
        <v>300</v>
      </c>
      <c r="J113" s="25">
        <v>3700</v>
      </c>
      <c r="K113" s="25"/>
      <c r="L113" s="27">
        <v>4600</v>
      </c>
    </row>
    <row r="114" spans="1:12" ht="36">
      <c r="A114" s="17">
        <f t="shared" si="1"/>
        <v>104</v>
      </c>
      <c r="B114" s="23" t="s">
        <v>171</v>
      </c>
      <c r="C114" s="24" t="s">
        <v>75</v>
      </c>
      <c r="D114" s="24" t="s">
        <v>150</v>
      </c>
      <c r="E114" s="24" t="s">
        <v>44</v>
      </c>
      <c r="F114" s="24" t="s">
        <v>17</v>
      </c>
      <c r="G114" s="24" t="s">
        <v>128</v>
      </c>
      <c r="H114" s="25">
        <v>168000</v>
      </c>
      <c r="I114" s="34">
        <v>76500</v>
      </c>
      <c r="J114" s="25">
        <v>168000</v>
      </c>
      <c r="K114" s="25"/>
      <c r="L114" s="29">
        <v>111000</v>
      </c>
    </row>
    <row r="115" spans="1:12" ht="72">
      <c r="A115" s="17">
        <f t="shared" si="1"/>
        <v>105</v>
      </c>
      <c r="B115" s="59" t="s">
        <v>249</v>
      </c>
      <c r="C115" s="24" t="s">
        <v>75</v>
      </c>
      <c r="D115" s="24" t="s">
        <v>150</v>
      </c>
      <c r="E115" s="24" t="s">
        <v>44</v>
      </c>
      <c r="F115" s="24" t="s">
        <v>17</v>
      </c>
      <c r="G115" s="24" t="s">
        <v>128</v>
      </c>
      <c r="H115" s="25">
        <v>598200</v>
      </c>
      <c r="I115" s="34">
        <v>349500</v>
      </c>
      <c r="J115" s="25">
        <v>598200</v>
      </c>
      <c r="K115" s="25"/>
      <c r="L115" s="29">
        <v>244900</v>
      </c>
    </row>
    <row r="116" spans="1:12" ht="36">
      <c r="A116" s="17">
        <f t="shared" si="1"/>
        <v>106</v>
      </c>
      <c r="B116" s="23" t="s">
        <v>174</v>
      </c>
      <c r="C116" s="24" t="s">
        <v>75</v>
      </c>
      <c r="D116" s="24" t="s">
        <v>150</v>
      </c>
      <c r="E116" s="24" t="s">
        <v>44</v>
      </c>
      <c r="F116" s="24" t="s">
        <v>17</v>
      </c>
      <c r="G116" s="24" t="s">
        <v>128</v>
      </c>
      <c r="H116" s="25">
        <v>864900</v>
      </c>
      <c r="I116" s="34">
        <v>646700</v>
      </c>
      <c r="J116" s="25">
        <v>864900</v>
      </c>
      <c r="K116" s="25"/>
      <c r="L116" s="29">
        <v>1085000</v>
      </c>
    </row>
    <row r="117" spans="1:12" ht="48">
      <c r="A117" s="17">
        <f t="shared" si="1"/>
        <v>107</v>
      </c>
      <c r="B117" s="23" t="s">
        <v>175</v>
      </c>
      <c r="C117" s="24" t="s">
        <v>75</v>
      </c>
      <c r="D117" s="24" t="s">
        <v>150</v>
      </c>
      <c r="E117" s="24" t="s">
        <v>44</v>
      </c>
      <c r="F117" s="24" t="s">
        <v>17</v>
      </c>
      <c r="G117" s="24" t="s">
        <v>128</v>
      </c>
      <c r="H117" s="25">
        <v>30805200</v>
      </c>
      <c r="I117" s="34">
        <v>22803300</v>
      </c>
      <c r="J117" s="25">
        <v>30805200</v>
      </c>
      <c r="K117" s="25"/>
      <c r="L117" s="29">
        <v>40233300</v>
      </c>
    </row>
    <row r="118" spans="1:12" ht="84">
      <c r="A118" s="17">
        <f t="shared" si="1"/>
        <v>108</v>
      </c>
      <c r="B118" s="23" t="s">
        <v>177</v>
      </c>
      <c r="C118" s="24" t="s">
        <v>75</v>
      </c>
      <c r="D118" s="24" t="s">
        <v>150</v>
      </c>
      <c r="E118" s="24" t="s">
        <v>44</v>
      </c>
      <c r="F118" s="24" t="s">
        <v>17</v>
      </c>
      <c r="G118" s="24" t="s">
        <v>128</v>
      </c>
      <c r="H118" s="25">
        <v>222098700</v>
      </c>
      <c r="I118" s="34">
        <v>158845630</v>
      </c>
      <c r="J118" s="25">
        <v>222098700</v>
      </c>
      <c r="K118" s="25"/>
      <c r="L118" s="29">
        <v>181011800</v>
      </c>
    </row>
    <row r="119" spans="1:12" ht="36">
      <c r="A119" s="17">
        <f t="shared" si="1"/>
        <v>109</v>
      </c>
      <c r="B119" s="23" t="s">
        <v>178</v>
      </c>
      <c r="C119" s="24" t="s">
        <v>75</v>
      </c>
      <c r="D119" s="24" t="s">
        <v>150</v>
      </c>
      <c r="E119" s="24" t="s">
        <v>44</v>
      </c>
      <c r="F119" s="24" t="s">
        <v>17</v>
      </c>
      <c r="G119" s="24" t="s">
        <v>128</v>
      </c>
      <c r="H119" s="25">
        <v>2342400</v>
      </c>
      <c r="I119" s="34">
        <v>1276500</v>
      </c>
      <c r="J119" s="25">
        <v>2342400</v>
      </c>
      <c r="K119" s="25"/>
      <c r="L119" s="29">
        <v>3821700</v>
      </c>
    </row>
    <row r="120" spans="1:12" ht="24">
      <c r="A120" s="17">
        <f t="shared" si="1"/>
        <v>110</v>
      </c>
      <c r="B120" s="23" t="s">
        <v>179</v>
      </c>
      <c r="C120" s="24" t="s">
        <v>75</v>
      </c>
      <c r="D120" s="24" t="s">
        <v>150</v>
      </c>
      <c r="E120" s="24" t="s">
        <v>44</v>
      </c>
      <c r="F120" s="24" t="s">
        <v>17</v>
      </c>
      <c r="G120" s="24" t="s">
        <v>128</v>
      </c>
      <c r="H120" s="25">
        <v>2190500</v>
      </c>
      <c r="I120" s="34">
        <v>1145100</v>
      </c>
      <c r="J120" s="25">
        <v>2190500</v>
      </c>
      <c r="K120" s="25"/>
      <c r="L120" s="29">
        <v>3683000</v>
      </c>
    </row>
    <row r="121" spans="1:12" ht="72">
      <c r="A121" s="17">
        <f t="shared" si="1"/>
        <v>111</v>
      </c>
      <c r="B121" s="22" t="s">
        <v>229</v>
      </c>
      <c r="C121" s="24"/>
      <c r="D121" s="19" t="s">
        <v>150</v>
      </c>
      <c r="E121" s="24"/>
      <c r="F121" s="24"/>
      <c r="G121" s="24"/>
      <c r="H121" s="25"/>
      <c r="I121" s="34"/>
      <c r="J121" s="25"/>
      <c r="K121" s="25"/>
      <c r="L121" s="29">
        <f>SUM(L122:L123)</f>
        <v>0</v>
      </c>
    </row>
    <row r="122" spans="1:12" ht="60">
      <c r="A122" s="17">
        <f t="shared" si="1"/>
        <v>112</v>
      </c>
      <c r="B122" s="23" t="s">
        <v>180</v>
      </c>
      <c r="C122" s="24" t="s">
        <v>75</v>
      </c>
      <c r="D122" s="24" t="s">
        <v>150</v>
      </c>
      <c r="E122" s="24" t="s">
        <v>44</v>
      </c>
      <c r="F122" s="24" t="s">
        <v>17</v>
      </c>
      <c r="G122" s="24" t="s">
        <v>128</v>
      </c>
      <c r="H122" s="25">
        <v>12473000</v>
      </c>
      <c r="I122" s="34">
        <v>9173300</v>
      </c>
      <c r="J122" s="25">
        <v>12473000</v>
      </c>
      <c r="K122" s="25"/>
      <c r="L122" s="27">
        <v>0</v>
      </c>
    </row>
    <row r="123" spans="1:12" ht="60">
      <c r="A123" s="17">
        <f t="shared" si="1"/>
        <v>113</v>
      </c>
      <c r="B123" s="23" t="s">
        <v>181</v>
      </c>
      <c r="C123" s="24" t="s">
        <v>75</v>
      </c>
      <c r="D123" s="24" t="s">
        <v>150</v>
      </c>
      <c r="E123" s="24" t="s">
        <v>44</v>
      </c>
      <c r="F123" s="24" t="s">
        <v>17</v>
      </c>
      <c r="G123" s="24" t="s">
        <v>128</v>
      </c>
      <c r="H123" s="25">
        <v>386690</v>
      </c>
      <c r="I123" s="34">
        <v>193200</v>
      </c>
      <c r="J123" s="25">
        <v>386690</v>
      </c>
      <c r="K123" s="25"/>
      <c r="L123" s="27">
        <v>0</v>
      </c>
    </row>
    <row r="124" spans="1:12" ht="36">
      <c r="A124" s="17">
        <f t="shared" si="1"/>
        <v>114</v>
      </c>
      <c r="B124" s="23" t="s">
        <v>176</v>
      </c>
      <c r="C124" s="24" t="s">
        <v>75</v>
      </c>
      <c r="D124" s="24" t="s">
        <v>150</v>
      </c>
      <c r="E124" s="24" t="s">
        <v>44</v>
      </c>
      <c r="F124" s="24" t="s">
        <v>17</v>
      </c>
      <c r="G124" s="24" t="s">
        <v>128</v>
      </c>
      <c r="H124" s="25">
        <v>3195400</v>
      </c>
      <c r="I124" s="34">
        <v>2317700</v>
      </c>
      <c r="J124" s="25">
        <v>3195400</v>
      </c>
      <c r="K124" s="25"/>
      <c r="L124" s="29">
        <v>3943200</v>
      </c>
    </row>
    <row r="125" spans="1:12" ht="24">
      <c r="A125" s="17">
        <f t="shared" si="1"/>
        <v>115</v>
      </c>
      <c r="B125" s="23" t="s">
        <v>182</v>
      </c>
      <c r="C125" s="24" t="s">
        <v>75</v>
      </c>
      <c r="D125" s="24" t="s">
        <v>150</v>
      </c>
      <c r="E125" s="24" t="s">
        <v>44</v>
      </c>
      <c r="F125" s="24" t="s">
        <v>17</v>
      </c>
      <c r="G125" s="24" t="s">
        <v>128</v>
      </c>
      <c r="H125" s="25">
        <v>15016400</v>
      </c>
      <c r="I125" s="34">
        <v>10990300</v>
      </c>
      <c r="J125" s="25">
        <v>15016400</v>
      </c>
      <c r="K125" s="25"/>
      <c r="L125" s="29">
        <v>19554300</v>
      </c>
    </row>
    <row r="126" spans="1:12" ht="36">
      <c r="A126" s="17">
        <f t="shared" si="1"/>
        <v>116</v>
      </c>
      <c r="B126" s="22" t="s">
        <v>251</v>
      </c>
      <c r="C126" s="24"/>
      <c r="D126" s="19" t="s">
        <v>150</v>
      </c>
      <c r="E126" s="24"/>
      <c r="F126" s="24"/>
      <c r="G126" s="24"/>
      <c r="H126" s="25"/>
      <c r="I126" s="34"/>
      <c r="J126" s="25"/>
      <c r="K126" s="25"/>
      <c r="L126" s="29">
        <f>SUM(L127:L128)</f>
        <v>0</v>
      </c>
    </row>
    <row r="127" spans="1:12" ht="36">
      <c r="A127" s="17">
        <f t="shared" si="1"/>
        <v>117</v>
      </c>
      <c r="B127" s="23" t="s">
        <v>183</v>
      </c>
      <c r="C127" s="24" t="s">
        <v>75</v>
      </c>
      <c r="D127" s="24" t="s">
        <v>150</v>
      </c>
      <c r="E127" s="24" t="s">
        <v>44</v>
      </c>
      <c r="F127" s="24" t="s">
        <v>17</v>
      </c>
      <c r="G127" s="24" t="s">
        <v>128</v>
      </c>
      <c r="H127" s="25">
        <v>558000</v>
      </c>
      <c r="I127" s="34">
        <v>418500</v>
      </c>
      <c r="J127" s="25">
        <v>558000</v>
      </c>
      <c r="K127" s="25"/>
      <c r="L127" s="27">
        <v>0</v>
      </c>
    </row>
    <row r="128" spans="1:12" ht="36">
      <c r="A128" s="17">
        <f t="shared" si="1"/>
        <v>118</v>
      </c>
      <c r="B128" s="23" t="s">
        <v>248</v>
      </c>
      <c r="C128" s="24" t="s">
        <v>75</v>
      </c>
      <c r="D128" s="24" t="s">
        <v>150</v>
      </c>
      <c r="E128" s="24" t="s">
        <v>44</v>
      </c>
      <c r="F128" s="24" t="s">
        <v>17</v>
      </c>
      <c r="G128" s="24" t="s">
        <v>128</v>
      </c>
      <c r="H128" s="25">
        <v>130000</v>
      </c>
      <c r="I128" s="34">
        <v>97200</v>
      </c>
      <c r="J128" s="25">
        <v>130000</v>
      </c>
      <c r="K128" s="25"/>
      <c r="L128" s="27">
        <v>0</v>
      </c>
    </row>
    <row r="129" spans="1:12" ht="36">
      <c r="A129" s="17">
        <f t="shared" si="1"/>
        <v>119</v>
      </c>
      <c r="B129" s="22" t="s">
        <v>204</v>
      </c>
      <c r="C129" s="24"/>
      <c r="D129" s="19" t="s">
        <v>150</v>
      </c>
      <c r="E129" s="24"/>
      <c r="F129" s="24"/>
      <c r="G129" s="24"/>
      <c r="H129" s="25"/>
      <c r="I129" s="34"/>
      <c r="J129" s="25"/>
      <c r="K129" s="25"/>
      <c r="L129" s="29">
        <f>SUM(L130:L133)</f>
        <v>1985300</v>
      </c>
    </row>
    <row r="130" spans="1:12" ht="24">
      <c r="A130" s="17">
        <f t="shared" si="1"/>
        <v>120</v>
      </c>
      <c r="B130" s="23" t="s">
        <v>230</v>
      </c>
      <c r="C130" s="24" t="s">
        <v>75</v>
      </c>
      <c r="D130" s="24" t="s">
        <v>150</v>
      </c>
      <c r="E130" s="24" t="s">
        <v>44</v>
      </c>
      <c r="F130" s="24" t="s">
        <v>17</v>
      </c>
      <c r="G130" s="24" t="s">
        <v>128</v>
      </c>
      <c r="H130" s="25">
        <v>268000</v>
      </c>
      <c r="I130" s="34">
        <v>114600</v>
      </c>
      <c r="J130" s="25">
        <v>268000</v>
      </c>
      <c r="K130" s="25"/>
      <c r="L130" s="27">
        <v>404900</v>
      </c>
    </row>
    <row r="131" spans="1:12" ht="24">
      <c r="A131" s="17">
        <f t="shared" si="1"/>
        <v>121</v>
      </c>
      <c r="B131" s="23" t="s">
        <v>191</v>
      </c>
      <c r="C131" s="24" t="s">
        <v>75</v>
      </c>
      <c r="D131" s="24" t="s">
        <v>150</v>
      </c>
      <c r="E131" s="24" t="s">
        <v>44</v>
      </c>
      <c r="F131" s="24" t="s">
        <v>17</v>
      </c>
      <c r="G131" s="24" t="s">
        <v>128</v>
      </c>
      <c r="H131" s="25">
        <v>414700</v>
      </c>
      <c r="I131" s="34">
        <v>217300</v>
      </c>
      <c r="J131" s="25">
        <v>414700</v>
      </c>
      <c r="K131" s="25"/>
      <c r="L131" s="27">
        <v>856200</v>
      </c>
    </row>
    <row r="132" spans="1:12" ht="24">
      <c r="A132" s="17">
        <f t="shared" si="1"/>
        <v>122</v>
      </c>
      <c r="B132" s="23" t="s">
        <v>170</v>
      </c>
      <c r="C132" s="24" t="s">
        <v>75</v>
      </c>
      <c r="D132" s="24" t="s">
        <v>150</v>
      </c>
      <c r="E132" s="24" t="s">
        <v>44</v>
      </c>
      <c r="F132" s="24" t="s">
        <v>17</v>
      </c>
      <c r="G132" s="24" t="s">
        <v>128</v>
      </c>
      <c r="H132" s="25">
        <v>542300</v>
      </c>
      <c r="I132" s="34">
        <v>406500</v>
      </c>
      <c r="J132" s="25">
        <v>542300</v>
      </c>
      <c r="K132" s="25"/>
      <c r="L132" s="27">
        <v>689700</v>
      </c>
    </row>
    <row r="133" spans="1:12" ht="48">
      <c r="A133" s="17">
        <f t="shared" si="1"/>
        <v>123</v>
      </c>
      <c r="B133" s="23" t="s">
        <v>244</v>
      </c>
      <c r="C133" s="24" t="s">
        <v>75</v>
      </c>
      <c r="D133" s="24" t="s">
        <v>150</v>
      </c>
      <c r="E133" s="24" t="s">
        <v>44</v>
      </c>
      <c r="F133" s="24" t="s">
        <v>17</v>
      </c>
      <c r="G133" s="24" t="s">
        <v>128</v>
      </c>
      <c r="H133" s="25">
        <v>21700</v>
      </c>
      <c r="I133" s="34">
        <v>5400</v>
      </c>
      <c r="J133" s="25">
        <v>21700</v>
      </c>
      <c r="K133" s="25"/>
      <c r="L133" s="27">
        <v>34500</v>
      </c>
    </row>
    <row r="134" spans="1:12" ht="36">
      <c r="A134" s="17">
        <f t="shared" si="1"/>
        <v>124</v>
      </c>
      <c r="B134" s="58" t="s">
        <v>246</v>
      </c>
      <c r="C134" s="24"/>
      <c r="D134" s="56" t="s">
        <v>150</v>
      </c>
      <c r="E134" s="24"/>
      <c r="F134" s="24"/>
      <c r="G134" s="24"/>
      <c r="H134" s="25"/>
      <c r="I134" s="34"/>
      <c r="J134" s="25"/>
      <c r="K134" s="25"/>
      <c r="L134" s="29">
        <f>SUM(L135:L137)</f>
        <v>1411200</v>
      </c>
    </row>
    <row r="135" spans="1:12" ht="15">
      <c r="A135" s="17">
        <f t="shared" si="1"/>
        <v>125</v>
      </c>
      <c r="B135" s="23" t="s">
        <v>194</v>
      </c>
      <c r="C135" s="24" t="s">
        <v>75</v>
      </c>
      <c r="D135" s="24" t="s">
        <v>150</v>
      </c>
      <c r="E135" s="24" t="s">
        <v>44</v>
      </c>
      <c r="F135" s="24" t="s">
        <v>17</v>
      </c>
      <c r="G135" s="24" t="s">
        <v>128</v>
      </c>
      <c r="H135" s="25"/>
      <c r="I135" s="34"/>
      <c r="J135" s="25"/>
      <c r="K135" s="25"/>
      <c r="L135" s="27">
        <v>1118400</v>
      </c>
    </row>
    <row r="136" spans="1:12" ht="24">
      <c r="A136" s="17">
        <f t="shared" si="1"/>
        <v>126</v>
      </c>
      <c r="B136" s="23" t="s">
        <v>195</v>
      </c>
      <c r="C136" s="24" t="s">
        <v>75</v>
      </c>
      <c r="D136" s="24" t="s">
        <v>150</v>
      </c>
      <c r="E136" s="24" t="s">
        <v>44</v>
      </c>
      <c r="F136" s="24" t="s">
        <v>17</v>
      </c>
      <c r="G136" s="24" t="s">
        <v>128</v>
      </c>
      <c r="H136" s="25"/>
      <c r="I136" s="34"/>
      <c r="J136" s="25"/>
      <c r="K136" s="25"/>
      <c r="L136" s="27">
        <v>273000</v>
      </c>
    </row>
    <row r="137" spans="1:12" ht="24">
      <c r="A137" s="17">
        <f t="shared" si="1"/>
        <v>127</v>
      </c>
      <c r="B137" s="23" t="s">
        <v>196</v>
      </c>
      <c r="C137" s="24" t="s">
        <v>75</v>
      </c>
      <c r="D137" s="24" t="s">
        <v>150</v>
      </c>
      <c r="E137" s="24" t="s">
        <v>44</v>
      </c>
      <c r="F137" s="24" t="s">
        <v>17</v>
      </c>
      <c r="G137" s="24" t="s">
        <v>128</v>
      </c>
      <c r="H137" s="25"/>
      <c r="I137" s="34"/>
      <c r="J137" s="25"/>
      <c r="K137" s="25"/>
      <c r="L137" s="27">
        <v>19800</v>
      </c>
    </row>
    <row r="138" spans="1:12" ht="36">
      <c r="A138" s="17">
        <f t="shared" si="1"/>
        <v>128</v>
      </c>
      <c r="B138" s="22" t="s">
        <v>206</v>
      </c>
      <c r="C138" s="53"/>
      <c r="D138" s="19" t="s">
        <v>150</v>
      </c>
      <c r="E138" s="24"/>
      <c r="F138" s="24"/>
      <c r="G138" s="24"/>
      <c r="H138" s="25"/>
      <c r="I138" s="34"/>
      <c r="J138" s="25"/>
      <c r="K138" s="25"/>
      <c r="L138" s="29">
        <f>SUM(L139:L140)</f>
        <v>0</v>
      </c>
    </row>
    <row r="139" spans="1:12" ht="15">
      <c r="A139" s="17">
        <f t="shared" si="1"/>
        <v>129</v>
      </c>
      <c r="B139" s="23" t="s">
        <v>192</v>
      </c>
      <c r="C139" s="24" t="s">
        <v>75</v>
      </c>
      <c r="D139" s="24" t="s">
        <v>150</v>
      </c>
      <c r="E139" s="24" t="s">
        <v>44</v>
      </c>
      <c r="F139" s="24" t="s">
        <v>17</v>
      </c>
      <c r="G139" s="24" t="s">
        <v>128</v>
      </c>
      <c r="H139" s="25"/>
      <c r="I139" s="34"/>
      <c r="J139" s="25"/>
      <c r="K139" s="25"/>
      <c r="L139" s="27">
        <v>0</v>
      </c>
    </row>
    <row r="140" spans="1:12" ht="15">
      <c r="A140" s="17">
        <f t="shared" si="1"/>
        <v>130</v>
      </c>
      <c r="B140" s="23" t="s">
        <v>193</v>
      </c>
      <c r="C140" s="24" t="s">
        <v>75</v>
      </c>
      <c r="D140" s="24" t="s">
        <v>150</v>
      </c>
      <c r="E140" s="24" t="s">
        <v>44</v>
      </c>
      <c r="F140" s="24" t="s">
        <v>17</v>
      </c>
      <c r="G140" s="24" t="s">
        <v>128</v>
      </c>
      <c r="H140" s="25"/>
      <c r="I140" s="34"/>
      <c r="J140" s="25"/>
      <c r="K140" s="25"/>
      <c r="L140" s="27">
        <v>0</v>
      </c>
    </row>
    <row r="141" spans="1:12" ht="60">
      <c r="A141" s="17">
        <f aca="true" t="shared" si="2" ref="A141:A155">A140+1</f>
        <v>131</v>
      </c>
      <c r="B141" s="22" t="s">
        <v>250</v>
      </c>
      <c r="C141" s="24"/>
      <c r="D141" s="19" t="s">
        <v>157</v>
      </c>
      <c r="E141" s="24"/>
      <c r="F141" s="24" t="s">
        <v>10</v>
      </c>
      <c r="G141" s="24"/>
      <c r="H141" s="20">
        <f>SUM(H142:H144)</f>
        <v>10950800</v>
      </c>
      <c r="I141" s="21">
        <f>SUM(I142:I144)</f>
        <v>4060200</v>
      </c>
      <c r="J141" s="20">
        <f>SUM(J142:J144)</f>
        <v>10950800</v>
      </c>
      <c r="K141" s="20"/>
      <c r="L141" s="20">
        <f>SUM(L142:L144)</f>
        <v>8514500</v>
      </c>
    </row>
    <row r="142" spans="1:12" ht="48">
      <c r="A142" s="17">
        <f t="shared" si="2"/>
        <v>132</v>
      </c>
      <c r="B142" s="23" t="s">
        <v>172</v>
      </c>
      <c r="C142" s="24" t="s">
        <v>75</v>
      </c>
      <c r="D142" s="24" t="s">
        <v>157</v>
      </c>
      <c r="E142" s="24" t="s">
        <v>44</v>
      </c>
      <c r="F142" s="24" t="s">
        <v>17</v>
      </c>
      <c r="G142" s="24" t="s">
        <v>128</v>
      </c>
      <c r="H142" s="25">
        <v>9975900</v>
      </c>
      <c r="I142" s="34">
        <v>3228100</v>
      </c>
      <c r="J142" s="25">
        <v>9975900</v>
      </c>
      <c r="K142" s="25"/>
      <c r="L142" s="27">
        <v>6008500</v>
      </c>
    </row>
    <row r="143" spans="1:12" ht="48">
      <c r="A143" s="17">
        <f t="shared" si="2"/>
        <v>133</v>
      </c>
      <c r="B143" s="23" t="s">
        <v>173</v>
      </c>
      <c r="C143" s="24" t="s">
        <v>75</v>
      </c>
      <c r="D143" s="24" t="s">
        <v>157</v>
      </c>
      <c r="E143" s="24" t="s">
        <v>44</v>
      </c>
      <c r="F143" s="24" t="s">
        <v>17</v>
      </c>
      <c r="G143" s="24" t="s">
        <v>128</v>
      </c>
      <c r="H143" s="25">
        <v>784500</v>
      </c>
      <c r="I143" s="34">
        <v>784500</v>
      </c>
      <c r="J143" s="25">
        <v>784500</v>
      </c>
      <c r="K143" s="25"/>
      <c r="L143" s="27">
        <v>2357900</v>
      </c>
    </row>
    <row r="144" spans="1:12" ht="48">
      <c r="A144" s="17">
        <f t="shared" si="2"/>
        <v>134</v>
      </c>
      <c r="B144" s="23" t="s">
        <v>231</v>
      </c>
      <c r="C144" s="24" t="s">
        <v>75</v>
      </c>
      <c r="D144" s="24" t="s">
        <v>157</v>
      </c>
      <c r="E144" s="24" t="s">
        <v>44</v>
      </c>
      <c r="F144" s="24" t="s">
        <v>17</v>
      </c>
      <c r="G144" s="24" t="s">
        <v>128</v>
      </c>
      <c r="H144" s="25">
        <v>190400</v>
      </c>
      <c r="I144" s="34">
        <v>47600</v>
      </c>
      <c r="J144" s="25">
        <v>190400</v>
      </c>
      <c r="K144" s="25"/>
      <c r="L144" s="27">
        <v>148100</v>
      </c>
    </row>
    <row r="145" spans="1:12" ht="23.25" customHeight="1">
      <c r="A145" s="17">
        <f t="shared" si="2"/>
        <v>135</v>
      </c>
      <c r="B145" s="37" t="s">
        <v>158</v>
      </c>
      <c r="C145" s="19" t="s">
        <v>10</v>
      </c>
      <c r="D145" s="19" t="s">
        <v>159</v>
      </c>
      <c r="E145" s="19" t="s">
        <v>10</v>
      </c>
      <c r="F145" s="19" t="s">
        <v>10</v>
      </c>
      <c r="G145" s="19" t="s">
        <v>10</v>
      </c>
      <c r="H145" s="20">
        <f>SUM(H146:H147)</f>
        <v>23531700</v>
      </c>
      <c r="I145" s="20">
        <f>SUM(I146:I147)</f>
        <v>18702947</v>
      </c>
      <c r="J145" s="20">
        <f>SUM(J146:J147)</f>
        <v>23531700</v>
      </c>
      <c r="K145" s="20"/>
      <c r="L145" s="50">
        <f>SUM(L146:L147)</f>
        <v>437760300</v>
      </c>
    </row>
    <row r="146" spans="1:12" ht="60">
      <c r="A146" s="17">
        <f t="shared" si="2"/>
        <v>136</v>
      </c>
      <c r="B146" s="23" t="s">
        <v>205</v>
      </c>
      <c r="C146" s="24" t="s">
        <v>75</v>
      </c>
      <c r="D146" s="24" t="s">
        <v>160</v>
      </c>
      <c r="E146" s="24" t="s">
        <v>44</v>
      </c>
      <c r="F146" s="24" t="s">
        <v>17</v>
      </c>
      <c r="G146" s="24" t="s">
        <v>128</v>
      </c>
      <c r="H146" s="25">
        <v>23531700</v>
      </c>
      <c r="I146" s="26">
        <v>18702947</v>
      </c>
      <c r="J146" s="25">
        <v>23531700</v>
      </c>
      <c r="K146" s="25"/>
      <c r="L146" s="25">
        <v>23072300</v>
      </c>
    </row>
    <row r="147" spans="1:12" ht="48">
      <c r="A147" s="17">
        <f t="shared" si="2"/>
        <v>137</v>
      </c>
      <c r="B147" s="23" t="s">
        <v>161</v>
      </c>
      <c r="C147" s="24" t="s">
        <v>75</v>
      </c>
      <c r="D147" s="24" t="s">
        <v>162</v>
      </c>
      <c r="E147" s="24" t="s">
        <v>44</v>
      </c>
      <c r="F147" s="24" t="s">
        <v>17</v>
      </c>
      <c r="G147" s="24" t="s">
        <v>128</v>
      </c>
      <c r="H147" s="25"/>
      <c r="I147" s="26"/>
      <c r="J147" s="25"/>
      <c r="K147" s="25"/>
      <c r="L147" s="25">
        <v>414688000</v>
      </c>
    </row>
    <row r="148" spans="1:12" ht="24">
      <c r="A148" s="17">
        <f t="shared" si="2"/>
        <v>138</v>
      </c>
      <c r="B148" s="57" t="s">
        <v>232</v>
      </c>
      <c r="C148" s="24"/>
      <c r="D148" s="19" t="s">
        <v>235</v>
      </c>
      <c r="E148" s="24"/>
      <c r="F148" s="24"/>
      <c r="G148" s="24"/>
      <c r="H148" s="25"/>
      <c r="I148" s="26"/>
      <c r="J148" s="25"/>
      <c r="K148" s="25"/>
      <c r="L148" s="20">
        <f>L149</f>
        <v>53046000</v>
      </c>
    </row>
    <row r="149" spans="1:12" ht="15">
      <c r="A149" s="17">
        <f t="shared" si="2"/>
        <v>139</v>
      </c>
      <c r="B149" s="23" t="s">
        <v>233</v>
      </c>
      <c r="C149" s="24"/>
      <c r="D149" s="19" t="s">
        <v>239</v>
      </c>
      <c r="E149" s="24"/>
      <c r="F149" s="24"/>
      <c r="G149" s="24"/>
      <c r="H149" s="25"/>
      <c r="I149" s="26"/>
      <c r="J149" s="25"/>
      <c r="K149" s="25"/>
      <c r="L149" s="20">
        <f>L150</f>
        <v>53046000</v>
      </c>
    </row>
    <row r="150" spans="1:12" ht="36">
      <c r="A150" s="17">
        <f t="shared" si="2"/>
        <v>140</v>
      </c>
      <c r="B150" s="22" t="s">
        <v>234</v>
      </c>
      <c r="C150" s="24" t="s">
        <v>91</v>
      </c>
      <c r="D150" s="24" t="s">
        <v>236</v>
      </c>
      <c r="E150" s="24" t="s">
        <v>44</v>
      </c>
      <c r="F150" s="24" t="s">
        <v>17</v>
      </c>
      <c r="G150" s="24" t="s">
        <v>96</v>
      </c>
      <c r="H150" s="25"/>
      <c r="I150" s="26"/>
      <c r="J150" s="25"/>
      <c r="K150" s="25"/>
      <c r="L150" s="20">
        <f>SUM(L151:L154)</f>
        <v>53046000</v>
      </c>
    </row>
    <row r="151" spans="1:12" ht="24">
      <c r="A151" s="17">
        <f t="shared" si="2"/>
        <v>141</v>
      </c>
      <c r="B151" s="23" t="s">
        <v>234</v>
      </c>
      <c r="C151" s="24" t="s">
        <v>59</v>
      </c>
      <c r="D151" s="24" t="s">
        <v>236</v>
      </c>
      <c r="E151" s="24" t="s">
        <v>44</v>
      </c>
      <c r="F151" s="24" t="s">
        <v>17</v>
      </c>
      <c r="G151" s="24" t="s">
        <v>96</v>
      </c>
      <c r="H151" s="25"/>
      <c r="I151" s="26"/>
      <c r="J151" s="25"/>
      <c r="K151" s="25"/>
      <c r="L151" s="25">
        <v>16858000</v>
      </c>
    </row>
    <row r="152" spans="1:12" ht="24">
      <c r="A152" s="17">
        <f t="shared" si="2"/>
        <v>142</v>
      </c>
      <c r="B152" s="23" t="s">
        <v>234</v>
      </c>
      <c r="C152" s="24" t="s">
        <v>237</v>
      </c>
      <c r="D152" s="24" t="s">
        <v>236</v>
      </c>
      <c r="E152" s="24" t="s">
        <v>44</v>
      </c>
      <c r="F152" s="24" t="s">
        <v>17</v>
      </c>
      <c r="G152" s="24" t="s">
        <v>96</v>
      </c>
      <c r="H152" s="25"/>
      <c r="I152" s="26"/>
      <c r="J152" s="25"/>
      <c r="K152" s="25"/>
      <c r="L152" s="25">
        <v>876000</v>
      </c>
    </row>
    <row r="153" spans="1:12" ht="24">
      <c r="A153" s="17">
        <f t="shared" si="2"/>
        <v>143</v>
      </c>
      <c r="B153" s="23" t="s">
        <v>234</v>
      </c>
      <c r="C153" s="24" t="s">
        <v>238</v>
      </c>
      <c r="D153" s="24" t="s">
        <v>236</v>
      </c>
      <c r="E153" s="24" t="s">
        <v>44</v>
      </c>
      <c r="F153" s="24" t="s">
        <v>17</v>
      </c>
      <c r="G153" s="24" t="s">
        <v>96</v>
      </c>
      <c r="H153" s="25"/>
      <c r="I153" s="26"/>
      <c r="J153" s="25"/>
      <c r="K153" s="25"/>
      <c r="L153" s="25">
        <v>18158000</v>
      </c>
    </row>
    <row r="154" spans="1:12" ht="24">
      <c r="A154" s="17">
        <f t="shared" si="2"/>
        <v>144</v>
      </c>
      <c r="B154" s="23" t="s">
        <v>234</v>
      </c>
      <c r="C154" s="24" t="s">
        <v>217</v>
      </c>
      <c r="D154" s="24" t="s">
        <v>236</v>
      </c>
      <c r="E154" s="24" t="s">
        <v>44</v>
      </c>
      <c r="F154" s="24" t="s">
        <v>17</v>
      </c>
      <c r="G154" s="24" t="s">
        <v>96</v>
      </c>
      <c r="H154" s="25"/>
      <c r="I154" s="26"/>
      <c r="J154" s="25"/>
      <c r="K154" s="25"/>
      <c r="L154" s="25">
        <v>17154000</v>
      </c>
    </row>
    <row r="155" spans="1:12" ht="15">
      <c r="A155" s="17">
        <f t="shared" si="2"/>
        <v>145</v>
      </c>
      <c r="B155" s="47" t="s">
        <v>163</v>
      </c>
      <c r="C155" s="42"/>
      <c r="D155" s="42"/>
      <c r="E155" s="42"/>
      <c r="F155" s="42"/>
      <c r="G155" s="42"/>
      <c r="H155" s="43" t="e">
        <f>H11+H66+#REF!</f>
        <v>#REF!</v>
      </c>
      <c r="I155" s="43" t="e">
        <f>I11+I66</f>
        <v>#REF!</v>
      </c>
      <c r="J155" s="43" t="e">
        <f>J11+J66+#REF!</f>
        <v>#REF!</v>
      </c>
      <c r="K155" s="43"/>
      <c r="L155" s="44">
        <f>L11+L66+L148</f>
        <v>3512931410</v>
      </c>
    </row>
    <row r="157" ht="15">
      <c r="B157" s="45"/>
    </row>
    <row r="158" ht="15">
      <c r="B158" s="45"/>
    </row>
  </sheetData>
  <sheetProtection/>
  <mergeCells count="13">
    <mergeCell ref="A8:A9"/>
    <mergeCell ref="B8:B9"/>
    <mergeCell ref="C8:C9"/>
    <mergeCell ref="D8:D9"/>
    <mergeCell ref="E8:E9"/>
    <mergeCell ref="F8:F9"/>
    <mergeCell ref="I8:I9"/>
    <mergeCell ref="J8:J9"/>
    <mergeCell ref="L8:L9"/>
    <mergeCell ref="B4:H4"/>
    <mergeCell ref="B5:H5"/>
    <mergeCell ref="B6:H6"/>
    <mergeCell ref="G8:G9"/>
  </mergeCells>
  <printOptions/>
  <pageMargins left="0.7086614173228347" right="0.18" top="0.4" bottom="0.5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ЗАТО г. Железногрск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Голофаст</dc:creator>
  <cp:keywords/>
  <dc:description/>
  <cp:lastModifiedBy>Коршунова</cp:lastModifiedBy>
  <cp:lastPrinted>2008-11-17T09:30:27Z</cp:lastPrinted>
  <dcterms:created xsi:type="dcterms:W3CDTF">2008-10-17T03:06:27Z</dcterms:created>
  <dcterms:modified xsi:type="dcterms:W3CDTF">2008-12-08T08:21:00Z</dcterms:modified>
  <cp:category/>
  <cp:version/>
  <cp:contentType/>
  <cp:contentStatus/>
</cp:coreProperties>
</file>